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isfnas11\_A40技術･環境\_A43新環境・エネルギー関係\21鉄鋼CO2排出量・原単位計算方法ISO規格化専門委員会\00_規格本体\★計算シート\"/>
    </mc:Choice>
  </mc:AlternateContent>
  <bookViews>
    <workbookView xWindow="0" yWindow="0" windowWidth="21675" windowHeight="7500"/>
  </bookViews>
  <sheets>
    <sheet name="Cal Sheet" sheetId="5" r:id="rId1"/>
    <sheet name="Simulation" sheetId="11" r:id="rId2"/>
    <sheet name="Factor" sheetId="3" r:id="rId3"/>
  </sheets>
  <calcPr calcId="162913"/>
</workbook>
</file>

<file path=xl/calcChain.xml><?xml version="1.0" encoding="utf-8"?>
<calcChain xmlns="http://schemas.openxmlformats.org/spreadsheetml/2006/main">
  <c r="N40" i="5" l="1"/>
  <c r="M40" i="5"/>
  <c r="L40" i="5"/>
  <c r="K40" i="5"/>
  <c r="J40" i="5"/>
  <c r="I40" i="5"/>
  <c r="N39" i="5"/>
  <c r="M39" i="5"/>
  <c r="L39" i="5"/>
  <c r="K39" i="5"/>
  <c r="J39" i="5"/>
  <c r="I39" i="5"/>
  <c r="N38" i="5"/>
  <c r="M38" i="5"/>
  <c r="L38" i="5"/>
  <c r="K38" i="5"/>
  <c r="J38" i="5"/>
  <c r="I38" i="5"/>
  <c r="N37" i="5"/>
  <c r="M37" i="5"/>
  <c r="L37" i="5"/>
  <c r="K37" i="5"/>
  <c r="J37" i="5"/>
  <c r="I37" i="5"/>
  <c r="N36" i="5"/>
  <c r="M36" i="5"/>
  <c r="L36" i="5"/>
  <c r="K36" i="5"/>
  <c r="J36" i="5"/>
  <c r="I36" i="5"/>
  <c r="N35" i="5"/>
  <c r="M35" i="5"/>
  <c r="L35" i="5"/>
  <c r="K35" i="5"/>
  <c r="J35" i="5"/>
  <c r="I35" i="5"/>
  <c r="N34" i="5"/>
  <c r="M34" i="5"/>
  <c r="L34" i="5"/>
  <c r="K34" i="5"/>
  <c r="J34" i="5"/>
  <c r="I34" i="5"/>
  <c r="N33" i="5"/>
  <c r="M33" i="5"/>
  <c r="L33" i="5"/>
  <c r="K33" i="5"/>
  <c r="J33" i="5"/>
  <c r="I33" i="5"/>
  <c r="N32" i="5"/>
  <c r="M32" i="5"/>
  <c r="L32" i="5"/>
  <c r="K32" i="5"/>
  <c r="J32" i="5"/>
  <c r="I32" i="5"/>
  <c r="N31" i="5"/>
  <c r="M31" i="5"/>
  <c r="L31" i="5"/>
  <c r="K31" i="5"/>
  <c r="J31" i="5"/>
  <c r="I31" i="5"/>
  <c r="N30" i="5"/>
  <c r="M30" i="5"/>
  <c r="L30" i="5"/>
  <c r="K30" i="5"/>
  <c r="J30" i="5"/>
  <c r="I30" i="5"/>
  <c r="N29" i="5"/>
  <c r="M29" i="5"/>
  <c r="L29" i="5"/>
  <c r="K29" i="5"/>
  <c r="J29" i="5"/>
  <c r="I29" i="5"/>
  <c r="N28" i="5"/>
  <c r="N41" i="5" s="1"/>
  <c r="M42" i="5" s="1"/>
  <c r="M28" i="5"/>
  <c r="L28" i="5"/>
  <c r="K28" i="5"/>
  <c r="J28" i="5"/>
  <c r="I28" i="5"/>
  <c r="N27" i="5"/>
  <c r="M27" i="5"/>
  <c r="L27" i="5"/>
  <c r="K27" i="5"/>
  <c r="J27" i="5"/>
  <c r="I27" i="5"/>
  <c r="N26" i="5"/>
  <c r="M26" i="5"/>
  <c r="L26" i="5"/>
  <c r="K26" i="5"/>
  <c r="J26" i="5"/>
  <c r="I26" i="5"/>
  <c r="N25" i="5"/>
  <c r="M25" i="5"/>
  <c r="L25" i="5"/>
  <c r="K25" i="5"/>
  <c r="J25" i="5"/>
  <c r="I25" i="5"/>
  <c r="N24" i="5"/>
  <c r="M24" i="5"/>
  <c r="L24" i="5"/>
  <c r="K24" i="5"/>
  <c r="J24" i="5"/>
  <c r="I24" i="5"/>
  <c r="N23" i="5"/>
  <c r="M23" i="5"/>
  <c r="L23" i="5"/>
  <c r="K23" i="5"/>
  <c r="J23" i="5"/>
  <c r="I23" i="5"/>
  <c r="N22" i="5"/>
  <c r="M22" i="5"/>
  <c r="L22" i="5"/>
  <c r="K22" i="5"/>
  <c r="J22" i="5"/>
  <c r="I22" i="5"/>
  <c r="N21" i="5"/>
  <c r="M21" i="5"/>
  <c r="L21" i="5"/>
  <c r="K21" i="5"/>
  <c r="J21" i="5"/>
  <c r="I21" i="5"/>
  <c r="N20" i="5"/>
  <c r="M20" i="5"/>
  <c r="L20" i="5"/>
  <c r="K20" i="5"/>
  <c r="J20" i="5"/>
  <c r="I20" i="5"/>
  <c r="N19" i="5"/>
  <c r="M19" i="5"/>
  <c r="L19" i="5"/>
  <c r="K19" i="5"/>
  <c r="J19" i="5"/>
  <c r="I19" i="5"/>
  <c r="N18" i="5"/>
  <c r="M18" i="5"/>
  <c r="L18" i="5"/>
  <c r="K18" i="5"/>
  <c r="J18" i="5"/>
  <c r="I18" i="5"/>
  <c r="N17" i="5"/>
  <c r="M17" i="5"/>
  <c r="L17" i="5"/>
  <c r="K17" i="5"/>
  <c r="J17" i="5"/>
  <c r="I17" i="5"/>
  <c r="N16" i="5"/>
  <c r="M16" i="5"/>
  <c r="L16" i="5"/>
  <c r="K16" i="5"/>
  <c r="J16" i="5"/>
  <c r="I16" i="5"/>
  <c r="N15" i="5"/>
  <c r="M15" i="5"/>
  <c r="L15" i="5"/>
  <c r="K15" i="5"/>
  <c r="J15" i="5"/>
  <c r="I15" i="5"/>
  <c r="N14" i="5"/>
  <c r="M14" i="5"/>
  <c r="L14" i="5"/>
  <c r="K14" i="5"/>
  <c r="J14" i="5"/>
  <c r="I14" i="5"/>
  <c r="N13" i="5"/>
  <c r="M13" i="5"/>
  <c r="L13" i="5"/>
  <c r="K13" i="5"/>
  <c r="J13" i="5"/>
  <c r="I13" i="5"/>
  <c r="N12" i="5"/>
  <c r="M12" i="5"/>
  <c r="L12" i="5"/>
  <c r="K12" i="5"/>
  <c r="J12" i="5"/>
  <c r="I12" i="5"/>
  <c r="N11" i="5"/>
  <c r="M11" i="5"/>
  <c r="L11" i="5"/>
  <c r="K11" i="5"/>
  <c r="J11" i="5"/>
  <c r="I11" i="5"/>
  <c r="N10" i="5"/>
  <c r="M10" i="5"/>
  <c r="L10" i="5"/>
  <c r="K10" i="5"/>
  <c r="J10" i="5"/>
  <c r="I10" i="5"/>
  <c r="N9" i="5"/>
  <c r="M9" i="5"/>
  <c r="L9" i="5"/>
  <c r="K9" i="5"/>
  <c r="J9" i="5"/>
  <c r="I9" i="5"/>
  <c r="N8" i="5"/>
  <c r="M8" i="5"/>
  <c r="L8" i="5"/>
  <c r="K8" i="5"/>
  <c r="J8" i="5"/>
  <c r="I8" i="5"/>
  <c r="N7" i="5"/>
  <c r="M7" i="5"/>
  <c r="L7" i="5"/>
  <c r="K7" i="5"/>
  <c r="J7" i="5"/>
  <c r="I7" i="5"/>
  <c r="L37" i="3"/>
  <c r="L33" i="3"/>
  <c r="L31" i="3"/>
  <c r="L30" i="3"/>
  <c r="L29" i="3"/>
  <c r="L28" i="3"/>
  <c r="L27" i="3"/>
  <c r="L25" i="3"/>
  <c r="L22" i="3"/>
  <c r="L21" i="3"/>
  <c r="L20" i="3"/>
  <c r="L19" i="3"/>
  <c r="L18" i="3"/>
  <c r="L16" i="3"/>
  <c r="L12" i="3"/>
  <c r="I11" i="3"/>
  <c r="L10" i="3"/>
  <c r="L9" i="3"/>
  <c r="L7" i="3"/>
  <c r="L6" i="3"/>
  <c r="L5" i="3"/>
  <c r="P16" i="11"/>
  <c r="N7" i="11"/>
  <c r="Q7" i="11"/>
  <c r="K41" i="5"/>
  <c r="I41" i="5"/>
  <c r="L41" i="5"/>
  <c r="J41" i="5"/>
  <c r="M41" i="5"/>
  <c r="J42" i="5"/>
  <c r="J43" i="5"/>
  <c r="E8" i="11"/>
  <c r="W8" i="11"/>
  <c r="E5" i="11"/>
  <c r="W5" i="11"/>
  <c r="W12" i="11"/>
  <c r="H5" i="11" l="1"/>
  <c r="Z5" i="11" s="1"/>
  <c r="Z12" i="11" s="1"/>
  <c r="M43" i="5"/>
  <c r="H8" i="11" s="1"/>
  <c r="Z8" i="11" s="1"/>
</calcChain>
</file>

<file path=xl/sharedStrings.xml><?xml version="1.0" encoding="utf-8"?>
<sst xmlns="http://schemas.openxmlformats.org/spreadsheetml/2006/main" count="390" uniqueCount="156">
  <si>
    <t>Calculation results of energy consumption</t>
    <phoneticPr fontId="3"/>
  </si>
  <si>
    <t>Energy Consumption Source</t>
    <phoneticPr fontId="3"/>
  </si>
  <si>
    <t>Definition</t>
    <phoneticPr fontId="3"/>
  </si>
  <si>
    <t>Unit</t>
    <phoneticPr fontId="3"/>
  </si>
  <si>
    <t>Input</t>
    <phoneticPr fontId="3"/>
  </si>
  <si>
    <t>Output</t>
    <phoneticPr fontId="3"/>
  </si>
  <si>
    <t xml:space="preserve">Direct </t>
    <phoneticPr fontId="3"/>
  </si>
  <si>
    <t>Upstream</t>
  </si>
  <si>
    <t>Credit</t>
    <phoneticPr fontId="3"/>
  </si>
  <si>
    <t>Gas fuel</t>
    <phoneticPr fontId="3"/>
  </si>
  <si>
    <t>Natural gas</t>
    <phoneticPr fontId="3"/>
  </si>
  <si>
    <t>mixture of gaseous hydrocarbons, primarily methane, occurring naturally in the earth and used principally as a fuel</t>
  </si>
  <si>
    <t>Town gas</t>
    <phoneticPr fontId="3"/>
  </si>
  <si>
    <t>fuel gas manufactured for domestic and industrial use</t>
  </si>
  <si>
    <t>Liquid fuel</t>
  </si>
  <si>
    <t>Heavy oil</t>
    <phoneticPr fontId="3"/>
  </si>
  <si>
    <t>No. 4- No.6 fuel oil defined by ASTM</t>
  </si>
  <si>
    <t>Light oil</t>
    <phoneticPr fontId="3"/>
  </si>
  <si>
    <t>No. 2- No.3 fuel oil defined by ASTM</t>
  </si>
  <si>
    <t>Kerosene</t>
    <phoneticPr fontId="3"/>
  </si>
  <si>
    <t>paraffin (oil)</t>
  </si>
  <si>
    <t>LPG</t>
    <phoneticPr fontId="3"/>
  </si>
  <si>
    <t>liquefied petroleum gas</t>
  </si>
  <si>
    <t>t</t>
    <phoneticPr fontId="3"/>
  </si>
  <si>
    <t>Solid fuel</t>
  </si>
  <si>
    <t>EAF coal</t>
    <phoneticPr fontId="3"/>
  </si>
  <si>
    <t>coal for EAF, including anthracite</t>
  </si>
  <si>
    <t>dry t</t>
    <phoneticPr fontId="3"/>
  </si>
  <si>
    <t>Steam coal</t>
    <phoneticPr fontId="3"/>
  </si>
  <si>
    <t>boiler coal for producing electricity and steam, including anthracite</t>
  </si>
  <si>
    <t>Coke</t>
    <phoneticPr fontId="3"/>
  </si>
  <si>
    <t>solid carbonaceous material</t>
  </si>
  <si>
    <t>Charcoal</t>
    <phoneticPr fontId="3"/>
  </si>
  <si>
    <t>devolatilized or coked carbon neutral materials. Ex. Trees, plants</t>
    <phoneticPr fontId="3"/>
  </si>
  <si>
    <t>Auxiliary material</t>
  </si>
  <si>
    <t>Limestone</t>
    <phoneticPr fontId="3"/>
  </si>
  <si>
    <t>Burnt lime</t>
    <phoneticPr fontId="3"/>
  </si>
  <si>
    <t>CaO</t>
  </si>
  <si>
    <t>Crude dolomite</t>
    <phoneticPr fontId="3"/>
  </si>
  <si>
    <t>Burnt dolomite</t>
    <phoneticPr fontId="3"/>
  </si>
  <si>
    <t>EAF graphite electrodes</t>
    <phoneticPr fontId="3"/>
  </si>
  <si>
    <t>net use of EAF graphite electrodes or attrition loss</t>
  </si>
  <si>
    <t>Nitrogen</t>
    <phoneticPr fontId="3"/>
  </si>
  <si>
    <t>Argon</t>
    <phoneticPr fontId="3"/>
  </si>
  <si>
    <t>Ar. inert gas separated from air at oxygen plant, imported from outside the boundary or exported to outside the boundary</t>
    <phoneticPr fontId="3"/>
  </si>
  <si>
    <t>Oxygen</t>
    <phoneticPr fontId="3"/>
  </si>
  <si>
    <t>Energy carriers</t>
  </si>
  <si>
    <t>Electricity</t>
    <phoneticPr fontId="3"/>
  </si>
  <si>
    <t>electricity imported from outside the boundary or exported to outside the boundary</t>
  </si>
  <si>
    <t>MWh</t>
    <phoneticPr fontId="3"/>
  </si>
  <si>
    <t>Steam</t>
    <phoneticPr fontId="3"/>
  </si>
  <si>
    <t>pressurized water vapour imported from/exported to outside the boundary</t>
  </si>
  <si>
    <t>Ferrous-containing material</t>
  </si>
  <si>
    <t>Pellets</t>
    <phoneticPr fontId="3"/>
  </si>
  <si>
    <t>agglomerated spherical iron ore calcinated by rotary kiln</t>
  </si>
  <si>
    <t>intermediate liquid Iron products containing 3 % to 5 % by mass carbon produced by smelting iron ore with equipments such as blast furnace</t>
  </si>
  <si>
    <t>Cold iron</t>
    <phoneticPr fontId="3"/>
  </si>
  <si>
    <t>solidified hot metal as an intermediate solid iron products</t>
  </si>
  <si>
    <t>Gas-based DRI</t>
    <phoneticPr fontId="3"/>
  </si>
  <si>
    <t>direct reduced iron (DRI) reduced by a reducing gas such as reformed natural gas</t>
  </si>
  <si>
    <t>Coal-based DRI</t>
    <phoneticPr fontId="3"/>
  </si>
  <si>
    <t>direct reduced iron (DRI) reduced by coal</t>
  </si>
  <si>
    <t>Alloys</t>
  </si>
  <si>
    <t>Ferro-nickel</t>
    <phoneticPr fontId="3"/>
  </si>
  <si>
    <t>alloy of iron and nickel</t>
  </si>
  <si>
    <t>Ferro-chromium</t>
    <phoneticPr fontId="3"/>
  </si>
  <si>
    <t>alloy of iron and chromium</t>
  </si>
  <si>
    <t>Ferro-molybdenum</t>
    <phoneticPr fontId="3"/>
  </si>
  <si>
    <t>alloy of iron and molybdenum</t>
  </si>
  <si>
    <t>N</t>
  </si>
  <si>
    <t>Other emission sources</t>
    <phoneticPr fontId="3"/>
  </si>
  <si>
    <t>other related emission sources such as plastics, scraps, desulfurization additives, alloys, fluxes for secondary metallurgy, dust, sludges, etc</t>
  </si>
  <si>
    <t xml:space="preserve">— </t>
    <phoneticPr fontId="3"/>
  </si>
  <si>
    <t xml:space="preserve"> N/A</t>
  </si>
  <si>
    <t>N/A</t>
  </si>
  <si>
    <t>Direct energy consumption factor (Kt,d,E)</t>
    <phoneticPr fontId="3"/>
  </si>
  <si>
    <t>Upstream energy consumption factor (Kt,u,E)</t>
    <phoneticPr fontId="3"/>
  </si>
  <si>
    <t>Credit energy consumption factor (Kt,c,E)</t>
    <phoneticPr fontId="3"/>
  </si>
  <si>
    <t>GJ/unit</t>
    <phoneticPr fontId="3"/>
  </si>
  <si>
    <t>Energy Consumption Factor</t>
    <phoneticPr fontId="1"/>
  </si>
  <si>
    <t>N/A</t>
    <phoneticPr fontId="3"/>
  </si>
  <si>
    <t>Crude Steel Production</t>
    <phoneticPr fontId="1"/>
  </si>
  <si>
    <t>Source</t>
    <phoneticPr fontId="3"/>
  </si>
  <si>
    <t>Sub Total</t>
    <phoneticPr fontId="1"/>
  </si>
  <si>
    <t>Year of Assessment</t>
    <phoneticPr fontId="1"/>
  </si>
  <si>
    <t>yyyy</t>
    <phoneticPr fontId="1"/>
  </si>
  <si>
    <t>Current Energy Consumption</t>
    <phoneticPr fontId="1"/>
  </si>
  <si>
    <t>Current Energy Intensity</t>
    <phoneticPr fontId="1"/>
  </si>
  <si>
    <t>Effect on Energy Consumption</t>
    <phoneticPr fontId="1"/>
  </si>
  <si>
    <r>
      <t>Current CO</t>
    </r>
    <r>
      <rPr>
        <vertAlign val="subscript"/>
        <sz val="11"/>
        <color indexed="8"/>
        <rFont val="Arial"/>
        <family val="2"/>
      </rPr>
      <t xml:space="preserve">2 </t>
    </r>
    <r>
      <rPr>
        <sz val="11"/>
        <color theme="1"/>
        <rFont val="Arial"/>
        <family val="2"/>
      </rPr>
      <t>Emission</t>
    </r>
    <phoneticPr fontId="1"/>
  </si>
  <si>
    <r>
      <t>Current 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 xml:space="preserve"> Intensity</t>
    </r>
    <phoneticPr fontId="1"/>
  </si>
  <si>
    <r>
      <t>Effect on 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 xml:space="preserve"> Emission</t>
    </r>
    <phoneticPr fontId="1"/>
  </si>
  <si>
    <t>Improved Energy Consumption</t>
    <phoneticPr fontId="1"/>
  </si>
  <si>
    <t>Improved Energy Intensity</t>
    <phoneticPr fontId="1"/>
  </si>
  <si>
    <r>
      <t>Improved 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 xml:space="preserve"> Emission</t>
    </r>
    <phoneticPr fontId="1"/>
  </si>
  <si>
    <r>
      <t>Improved 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 xml:space="preserve"> Intensity</t>
    </r>
    <phoneticPr fontId="1"/>
  </si>
  <si>
    <t>Before Technology Introduction</t>
    <phoneticPr fontId="1"/>
  </si>
  <si>
    <t>After Technology Introduction</t>
    <phoneticPr fontId="1"/>
  </si>
  <si>
    <r>
      <t>Simulation on Technology Introduction from Technology Customized List</t>
    </r>
    <r>
      <rPr>
        <sz val="14"/>
        <color indexed="8"/>
        <rFont val="Arial"/>
        <family val="2"/>
      </rPr>
      <t xml:space="preserve"> (Please fillin colored cells)</t>
    </r>
    <phoneticPr fontId="1"/>
  </si>
  <si>
    <t>Effect on Energy Intensity on TCL</t>
    <phoneticPr fontId="1"/>
  </si>
  <si>
    <r>
      <t>Effect on 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 xml:space="preserve"> Intensity on TCL</t>
    </r>
    <phoneticPr fontId="1"/>
  </si>
  <si>
    <t>GJ/y</t>
  </si>
  <si>
    <t>GJ/y</t>
    <phoneticPr fontId="1"/>
  </si>
  <si>
    <r>
      <t>t-CO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>/y</t>
    </r>
    <phoneticPr fontId="1"/>
  </si>
  <si>
    <r>
      <t>t-CO</t>
    </r>
    <r>
      <rPr>
        <vertAlign val="subscript"/>
        <sz val="11"/>
        <color indexed="8"/>
        <rFont val="Arial"/>
        <family val="2"/>
      </rPr>
      <t>2/</t>
    </r>
    <r>
      <rPr>
        <sz val="11"/>
        <color theme="1"/>
        <rFont val="Arial"/>
        <family val="2"/>
      </rPr>
      <t>y</t>
    </r>
    <phoneticPr fontId="1"/>
  </si>
  <si>
    <t>Insert effects of technology introducton from Technology Customized List</t>
    <phoneticPr fontId="1"/>
  </si>
  <si>
    <t>Reduction!!</t>
    <phoneticPr fontId="1"/>
  </si>
  <si>
    <t>t/y</t>
    <phoneticPr fontId="1"/>
  </si>
  <si>
    <t>GJ/y</t>
    <phoneticPr fontId="3"/>
  </si>
  <si>
    <t>GJ/t-crude steel</t>
    <phoneticPr fontId="1"/>
  </si>
  <si>
    <r>
      <t>t-CO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>/t-crude steel</t>
    </r>
    <phoneticPr fontId="1"/>
  </si>
  <si>
    <t>GJ/t-crude steel</t>
    <phoneticPr fontId="1"/>
  </si>
  <si>
    <r>
      <t>t-CO</t>
    </r>
    <r>
      <rPr>
        <vertAlign val="subscript"/>
        <sz val="11"/>
        <color indexed="8"/>
        <rFont val="Arial"/>
        <family val="2"/>
      </rPr>
      <t>2</t>
    </r>
    <r>
      <rPr>
        <sz val="11"/>
        <color theme="1"/>
        <rFont val="Arial"/>
        <family val="2"/>
      </rPr>
      <t>/t-crude steel</t>
    </r>
    <phoneticPr fontId="1"/>
  </si>
  <si>
    <t>GJ/t-crude steel</t>
    <phoneticPr fontId="1"/>
  </si>
  <si>
    <t>* In case of Electricity Saving, please convert &lt;kWh&gt; to &lt;GJ&gt; as below</t>
    <phoneticPr fontId="8"/>
  </si>
  <si>
    <t>kWh/ton</t>
    <phoneticPr fontId="8"/>
  </si>
  <si>
    <t>GJ/t-crude steel</t>
    <phoneticPr fontId="8"/>
  </si>
  <si>
    <t xml:space="preserve">x </t>
    <phoneticPr fontId="8"/>
  </si>
  <si>
    <t>LNG</t>
    <phoneticPr fontId="3"/>
  </si>
  <si>
    <t>Pig iron</t>
    <phoneticPr fontId="3"/>
  </si>
  <si>
    <t>Ferro-manganese</t>
  </si>
  <si>
    <t>t</t>
  </si>
  <si>
    <t>Ferro-silicon</t>
  </si>
  <si>
    <t>Silico-manganese</t>
  </si>
  <si>
    <t>Other imported/exported materials</t>
    <phoneticPr fontId="1"/>
  </si>
  <si>
    <t>Total Energy Consumption</t>
    <phoneticPr fontId="1"/>
  </si>
  <si>
    <t>Intensity</t>
    <phoneticPr fontId="1"/>
  </si>
  <si>
    <t>GJ/t-crude steel</t>
    <phoneticPr fontId="3"/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</si>
  <si>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Emission Factor</t>
    </r>
    <phoneticPr fontId="1"/>
  </si>
  <si>
    <r>
      <t>Direct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emission factor (Kt,d,CO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phoneticPr fontId="3"/>
  </si>
  <si>
    <r>
      <t>Upstream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emission factor (Kt,u,CO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phoneticPr fontId="3"/>
  </si>
  <si>
    <r>
      <t>Credit 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emission factor (Kt,c,CO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  <phoneticPr fontId="3"/>
  </si>
  <si>
    <r>
      <t>t-CO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/unit</t>
    </r>
    <phoneticPr fontId="3"/>
  </si>
  <si>
    <r>
      <t>10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(stp)</t>
    </r>
    <phoneticPr fontId="3"/>
  </si>
  <si>
    <r>
      <t>m</t>
    </r>
    <r>
      <rPr>
        <vertAlign val="superscript"/>
        <sz val="11"/>
        <color theme="1"/>
        <rFont val="Arial"/>
        <family val="2"/>
      </rPr>
      <t>3</t>
    </r>
    <phoneticPr fontId="3"/>
  </si>
  <si>
    <r>
      <t>calcium carbonate, CaCO</t>
    </r>
    <r>
      <rPr>
        <vertAlign val="subscript"/>
        <sz val="11"/>
        <color theme="1"/>
        <rFont val="Cambria"/>
        <family val="1"/>
      </rPr>
      <t>3</t>
    </r>
  </si>
  <si>
    <r>
      <t>calcium magnesium carbonate, CaMg(CO</t>
    </r>
    <r>
      <rPr>
        <vertAlign val="subscript"/>
        <sz val="11"/>
        <color theme="1"/>
        <rFont val="Cambria"/>
        <family val="1"/>
      </rPr>
      <t>3</t>
    </r>
    <r>
      <rPr>
        <sz val="11"/>
        <color theme="1"/>
        <rFont val="Cambria"/>
        <family val="1"/>
      </rPr>
      <t>)</t>
    </r>
    <r>
      <rPr>
        <vertAlign val="subscript"/>
        <sz val="11"/>
        <color theme="1"/>
        <rFont val="Cambria"/>
        <family val="1"/>
      </rPr>
      <t>2</t>
    </r>
  </si>
  <si>
    <r>
      <t>CaMgO</t>
    </r>
    <r>
      <rPr>
        <vertAlign val="subscript"/>
        <sz val="11"/>
        <color theme="1"/>
        <rFont val="Cambria"/>
        <family val="1"/>
      </rPr>
      <t>2</t>
    </r>
  </si>
  <si>
    <r>
      <t>N</t>
    </r>
    <r>
      <rPr>
        <vertAlign val="subscript"/>
        <sz val="11"/>
        <color theme="1"/>
        <rFont val="Cambria"/>
        <family val="1"/>
      </rPr>
      <t>2</t>
    </r>
    <r>
      <rPr>
        <sz val="11"/>
        <color theme="1"/>
        <rFont val="Cambria"/>
        <family val="1"/>
      </rPr>
      <t>.inert gas separated from air at oxygen plant, imported from outside the boundary or exported to outside the boundary</t>
    </r>
    <phoneticPr fontId="3"/>
  </si>
  <si>
    <r>
      <t>O</t>
    </r>
    <r>
      <rPr>
        <vertAlign val="subscript"/>
        <sz val="11"/>
        <color theme="1"/>
        <rFont val="Cambria"/>
        <family val="1"/>
      </rPr>
      <t>2</t>
    </r>
    <r>
      <rPr>
        <sz val="11"/>
        <color theme="1"/>
        <rFont val="Cambria"/>
        <family val="1"/>
      </rPr>
      <t>. gas separated from air at oxygen plant, imported from outside the boundary or exported to outside the boundary</t>
    </r>
    <phoneticPr fontId="3"/>
  </si>
  <si>
    <r>
      <t>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for internal/external use</t>
    </r>
    <phoneticPr fontId="3"/>
  </si>
  <si>
    <r>
      <t>CO</t>
    </r>
    <r>
      <rPr>
        <vertAlign val="subscript"/>
        <sz val="11"/>
        <color theme="1"/>
        <rFont val="Cambria"/>
        <family val="1"/>
      </rPr>
      <t>2</t>
    </r>
    <r>
      <rPr>
        <sz val="11"/>
        <color theme="1"/>
        <rFont val="Cambria"/>
        <family val="1"/>
      </rPr>
      <t xml:space="preserve"> exported to outside the boundary</t>
    </r>
  </si>
  <si>
    <r>
      <t>ISO14404 Calculation Sheet for Steel Plant with Electric Arc Furnace</t>
    </r>
    <r>
      <rPr>
        <sz val="18"/>
        <color theme="1"/>
        <rFont val="Arial"/>
        <family val="2"/>
      </rPr>
      <t xml:space="preserve"> </t>
    </r>
    <r>
      <rPr>
        <sz val="14"/>
        <color theme="1"/>
        <rFont val="Arial"/>
        <family val="2"/>
      </rPr>
      <t>(Please fillin colored cells)</t>
    </r>
    <phoneticPr fontId="1"/>
  </si>
  <si>
    <r>
      <t>Calculation results of CO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 xml:space="preserve"> emission</t>
    </r>
    <phoneticPr fontId="3"/>
  </si>
  <si>
    <r>
      <t>t-CO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>/y</t>
    </r>
    <phoneticPr fontId="3"/>
  </si>
  <si>
    <r>
      <t>10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m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(stp)</t>
    </r>
    <phoneticPr fontId="3"/>
  </si>
  <si>
    <r>
      <t>m</t>
    </r>
    <r>
      <rPr>
        <vertAlign val="superscript"/>
        <sz val="14"/>
        <color theme="1"/>
        <rFont val="Arial"/>
        <family val="2"/>
      </rPr>
      <t>3</t>
    </r>
    <phoneticPr fontId="3"/>
  </si>
  <si>
    <r>
      <t>calcium carbonate, CaCO</t>
    </r>
    <r>
      <rPr>
        <vertAlign val="subscript"/>
        <sz val="14"/>
        <color theme="1"/>
        <rFont val="Arial"/>
        <family val="2"/>
      </rPr>
      <t>3</t>
    </r>
  </si>
  <si>
    <r>
      <t>calcium magnesium carbonate, CaMg(CO</t>
    </r>
    <r>
      <rPr>
        <vertAlign val="sub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)</t>
    </r>
    <r>
      <rPr>
        <vertAlign val="subscript"/>
        <sz val="14"/>
        <color theme="1"/>
        <rFont val="Arial"/>
        <family val="2"/>
      </rPr>
      <t>2</t>
    </r>
  </si>
  <si>
    <r>
      <t>CaMgO</t>
    </r>
    <r>
      <rPr>
        <vertAlign val="subscript"/>
        <sz val="14"/>
        <color theme="1"/>
        <rFont val="Arial"/>
        <family val="2"/>
      </rPr>
      <t>2</t>
    </r>
  </si>
  <si>
    <r>
      <t>N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>.inert gas separated from air at oxygen plant, imported from outside the boundary or exported to outside the boundary</t>
    </r>
    <phoneticPr fontId="3"/>
  </si>
  <si>
    <r>
      <t>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>. gas separated from air at oxygen plant, imported from outside the boundary or exported to outside the boundary</t>
    </r>
    <phoneticPr fontId="3"/>
  </si>
  <si>
    <r>
      <t>CO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 xml:space="preserve"> exported to outside the boundary</t>
    </r>
  </si>
  <si>
    <r>
      <t>Total CO</t>
    </r>
    <r>
      <rPr>
        <vertAlign val="subscript"/>
        <sz val="11"/>
        <color theme="1"/>
        <rFont val="Arial"/>
        <family val="2"/>
      </rPr>
      <t xml:space="preserve">2 </t>
    </r>
    <r>
      <rPr>
        <sz val="11"/>
        <color theme="1"/>
        <rFont val="Arial"/>
        <family val="2"/>
      </rPr>
      <t>Emission</t>
    </r>
    <phoneticPr fontId="1"/>
  </si>
  <si>
    <r>
      <t>t-CO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/y</t>
    </r>
    <phoneticPr fontId="3"/>
  </si>
  <si>
    <r>
      <t>t-CO</t>
    </r>
    <r>
      <rPr>
        <vertAlign val="sub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/t-crude steel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</si>
</sst>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;[Red]\-#,##0.000"/>
    <numFmt numFmtId="177" formatCode="0.000"/>
    <numFmt numFmtId="178" formatCode="#,##0.0;[Red]\-#,##0.0"/>
  </numFmts>
  <fonts count="27" x14ac:knownFonts="1">
    <font>
      <sz val="11"/>
      <color theme="1"/>
      <name val="Arial"/>
      <family val="2"/>
    </font>
    <font>
      <sz val="6"/>
      <name val="Arial"/>
      <family val="2"/>
    </font>
    <font>
      <sz val="14"/>
      <color indexed="8"/>
      <name val="Arial"/>
      <family val="2"/>
    </font>
    <font>
      <sz val="6"/>
      <name val="ＭＳ Ｐゴシック"/>
      <family val="3"/>
      <charset val="128"/>
    </font>
    <font>
      <vertAlign val="subscript"/>
      <sz val="11"/>
      <color indexed="8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Arial"/>
      <family val="2"/>
    </font>
    <font>
      <sz val="6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u/>
      <sz val="18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u/>
      <sz val="20"/>
      <color theme="1"/>
      <name val="Arial"/>
      <family val="2"/>
    </font>
    <font>
      <b/>
      <sz val="16"/>
      <color rgb="FFFF0000"/>
      <name val="Arial"/>
      <family val="2"/>
    </font>
    <font>
      <sz val="11"/>
      <color theme="1"/>
      <name val="Cambria"/>
      <family val="1"/>
    </font>
    <font>
      <sz val="14"/>
      <color theme="1"/>
      <name val="Cambria"/>
      <family val="1"/>
    </font>
    <font>
      <sz val="9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bscript"/>
      <sz val="11"/>
      <color theme="1"/>
      <name val="Cambria"/>
      <family val="1"/>
    </font>
    <font>
      <sz val="18"/>
      <color theme="1"/>
      <name val="Arial"/>
      <family val="2"/>
    </font>
    <font>
      <vertAlign val="subscript"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right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11" fillId="0" borderId="0" xfId="5" applyFont="1">
      <alignment vertical="center"/>
    </xf>
    <xf numFmtId="0" fontId="12" fillId="0" borderId="0" xfId="5" applyFont="1">
      <alignment vertical="center"/>
    </xf>
    <xf numFmtId="0" fontId="13" fillId="0" borderId="1" xfId="5" applyFont="1" applyBorder="1" applyAlignment="1">
      <alignment horizontal="center" vertical="center"/>
    </xf>
    <xf numFmtId="0" fontId="13" fillId="0" borderId="1" xfId="5" applyFont="1" applyBorder="1" applyAlignment="1">
      <alignment horizontal="justify" vertical="center"/>
    </xf>
    <xf numFmtId="0" fontId="9" fillId="3" borderId="0" xfId="5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9" xfId="0" applyFill="1" applyBorder="1">
      <alignment vertical="center"/>
    </xf>
    <xf numFmtId="0" fontId="0" fillId="5" borderId="0" xfId="0" applyFill="1">
      <alignment vertical="center"/>
    </xf>
    <xf numFmtId="0" fontId="0" fillId="5" borderId="2" xfId="0" applyFill="1" applyBorder="1">
      <alignment vertical="center"/>
    </xf>
    <xf numFmtId="0" fontId="0" fillId="5" borderId="3" xfId="0" applyFill="1" applyBorder="1">
      <alignment vertical="center"/>
    </xf>
    <xf numFmtId="0" fontId="0" fillId="5" borderId="4" xfId="0" applyFill="1" applyBorder="1">
      <alignment vertical="center"/>
    </xf>
    <xf numFmtId="0" fontId="0" fillId="5" borderId="5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7" xfId="0" applyFill="1" applyBorder="1">
      <alignment vertical="center"/>
    </xf>
    <xf numFmtId="0" fontId="0" fillId="5" borderId="8" xfId="0" applyFill="1" applyBorder="1">
      <alignment vertical="center"/>
    </xf>
    <xf numFmtId="0" fontId="0" fillId="5" borderId="9" xfId="0" applyFill="1" applyBorder="1">
      <alignment vertical="center"/>
    </xf>
    <xf numFmtId="0" fontId="0" fillId="4" borderId="0" xfId="0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0" fontId="0" fillId="5" borderId="0" xfId="0" applyFill="1" applyAlignment="1">
      <alignment horizontal="right" vertical="center"/>
    </xf>
    <xf numFmtId="0" fontId="0" fillId="5" borderId="8" xfId="0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0" fillId="4" borderId="8" xfId="0" applyFill="1" applyBorder="1" applyAlignment="1">
      <alignment horizontal="right" vertical="center"/>
    </xf>
    <xf numFmtId="0" fontId="0" fillId="5" borderId="0" xfId="0" applyFill="1" applyBorder="1" applyAlignment="1">
      <alignment horizontal="right" vertical="center"/>
    </xf>
    <xf numFmtId="10" fontId="9" fillId="5" borderId="0" xfId="1" applyNumberFormat="1" applyFont="1" applyFill="1" applyBorder="1">
      <alignment vertical="center"/>
    </xf>
    <xf numFmtId="0" fontId="9" fillId="0" borderId="1" xfId="5" applyFont="1" applyBorder="1" applyAlignment="1">
      <alignment horizontal="right" vertical="center" shrinkToFit="1"/>
    </xf>
    <xf numFmtId="2" fontId="0" fillId="2" borderId="10" xfId="0" applyNumberFormat="1" applyFill="1" applyBorder="1" applyAlignment="1">
      <alignment horizontal="right" vertical="center" shrinkToFit="1"/>
    </xf>
    <xf numFmtId="40" fontId="9" fillId="2" borderId="10" xfId="3" applyNumberFormat="1" applyFont="1" applyFill="1" applyBorder="1" applyAlignment="1">
      <alignment horizontal="right" vertical="center" shrinkToFit="1"/>
    </xf>
    <xf numFmtId="40" fontId="9" fillId="3" borderId="1" xfId="3" applyNumberFormat="1" applyFont="1" applyFill="1" applyBorder="1" applyAlignment="1">
      <alignment horizontal="right" vertical="center" shrinkToFit="1"/>
    </xf>
    <xf numFmtId="178" fontId="9" fillId="2" borderId="10" xfId="3" applyNumberFormat="1" applyFont="1" applyFill="1" applyBorder="1" applyAlignment="1">
      <alignment horizontal="right" vertical="center" shrinkToFit="1"/>
    </xf>
    <xf numFmtId="10" fontId="9" fillId="0" borderId="0" xfId="1" applyNumberFormat="1" applyFont="1" applyAlignment="1">
      <alignment horizontal="center" vertical="center"/>
    </xf>
    <xf numFmtId="0" fontId="16" fillId="0" borderId="0" xfId="0" applyFont="1">
      <alignment vertical="center"/>
    </xf>
    <xf numFmtId="0" fontId="0" fillId="3" borderId="1" xfId="0" applyFill="1" applyBorder="1">
      <alignment vertical="center"/>
    </xf>
    <xf numFmtId="0" fontId="0" fillId="4" borderId="8" xfId="0" applyFill="1" applyBorder="1" applyAlignment="1">
      <alignment horizontal="left" vertical="center"/>
    </xf>
    <xf numFmtId="0" fontId="9" fillId="0" borderId="0" xfId="5" applyFont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center" shrinkToFit="1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horizontal="justify" vertical="center"/>
    </xf>
    <xf numFmtId="0" fontId="13" fillId="0" borderId="1" xfId="5" applyFont="1" applyBorder="1" applyAlignment="1">
      <alignment vertical="center" shrinkToFit="1"/>
    </xf>
    <xf numFmtId="0" fontId="13" fillId="0" borderId="1" xfId="5" applyFont="1" applyBorder="1" applyAlignment="1">
      <alignment horizontal="center" vertical="center" shrinkToFit="1"/>
    </xf>
    <xf numFmtId="0" fontId="13" fillId="0" borderId="13" xfId="5" applyFont="1" applyBorder="1" applyAlignment="1">
      <alignment horizontal="center" vertical="center" wrapText="1" shrinkToFit="1"/>
    </xf>
    <xf numFmtId="0" fontId="13" fillId="0" borderId="14" xfId="5" applyFont="1" applyBorder="1" applyAlignment="1">
      <alignment horizontal="center" vertical="center" wrapText="1" shrinkToFit="1"/>
    </xf>
    <xf numFmtId="0" fontId="13" fillId="0" borderId="15" xfId="5" applyFont="1" applyBorder="1" applyAlignment="1">
      <alignment horizontal="center" vertical="center" wrapText="1" shrinkToFit="1"/>
    </xf>
    <xf numFmtId="0" fontId="13" fillId="0" borderId="1" xfId="5" applyFont="1" applyBorder="1" applyAlignment="1">
      <alignment vertical="center"/>
    </xf>
    <xf numFmtId="0" fontId="13" fillId="0" borderId="11" xfId="5" applyFont="1" applyBorder="1" applyAlignment="1">
      <alignment vertical="center" wrapText="1"/>
    </xf>
    <xf numFmtId="0" fontId="13" fillId="0" borderId="12" xfId="5" applyFont="1" applyBorder="1" applyAlignment="1">
      <alignment vertical="center"/>
    </xf>
    <xf numFmtId="0" fontId="13" fillId="0" borderId="1" xfId="5" applyFont="1" applyBorder="1" applyAlignment="1">
      <alignment horizontal="center" vertical="center" shrinkToFit="1"/>
    </xf>
    <xf numFmtId="0" fontId="13" fillId="3" borderId="11" xfId="5" applyFont="1" applyFill="1" applyBorder="1" applyAlignment="1">
      <alignment horizontal="center" vertical="center" wrapText="1"/>
    </xf>
    <xf numFmtId="0" fontId="9" fillId="3" borderId="12" xfId="5" applyFont="1" applyFill="1" applyBorder="1" applyAlignment="1">
      <alignment horizontal="center" vertical="center" wrapText="1"/>
    </xf>
    <xf numFmtId="38" fontId="13" fillId="0" borderId="1" xfId="4" applyFont="1" applyBorder="1" applyAlignment="1">
      <alignment horizontal="center" vertical="center" shrinkToFit="1"/>
    </xf>
    <xf numFmtId="0" fontId="13" fillId="0" borderId="1" xfId="5" applyFont="1" applyBorder="1" applyAlignment="1">
      <alignment vertical="center" shrinkToFit="1"/>
    </xf>
    <xf numFmtId="0" fontId="9" fillId="0" borderId="13" xfId="5" applyFont="1" applyBorder="1" applyAlignment="1">
      <alignment horizontal="center" vertical="center"/>
    </xf>
    <xf numFmtId="0" fontId="9" fillId="0" borderId="14" xfId="5" applyFont="1" applyBorder="1" applyAlignment="1">
      <alignment horizontal="center" vertical="center"/>
    </xf>
    <xf numFmtId="0" fontId="9" fillId="0" borderId="15" xfId="5" applyFont="1" applyBorder="1" applyAlignment="1">
      <alignment horizontal="center" vertical="center"/>
    </xf>
    <xf numFmtId="0" fontId="13" fillId="0" borderId="11" xfId="5" applyFont="1" applyBorder="1" applyAlignment="1">
      <alignment horizontal="left" vertical="center" shrinkToFit="1"/>
    </xf>
    <xf numFmtId="0" fontId="13" fillId="0" borderId="12" xfId="5" applyFont="1" applyBorder="1" applyAlignment="1">
      <alignment horizontal="left" vertical="center" shrinkToFit="1"/>
    </xf>
    <xf numFmtId="0" fontId="13" fillId="0" borderId="1" xfId="5" applyFont="1" applyBorder="1" applyAlignment="1">
      <alignment vertical="center" wrapText="1" shrinkToFit="1"/>
    </xf>
    <xf numFmtId="0" fontId="0" fillId="0" borderId="11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19" fillId="0" borderId="11" xfId="0" applyFont="1" applyBorder="1" applyAlignment="1">
      <alignment vertical="center" wrapText="1" shrinkToFit="1"/>
    </xf>
    <xf numFmtId="0" fontId="19" fillId="0" borderId="12" xfId="0" applyFont="1" applyBorder="1" applyAlignment="1">
      <alignment vertical="center" wrapText="1" shrinkToFi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 shrinkToFit="1"/>
    </xf>
    <xf numFmtId="0" fontId="0" fillId="0" borderId="16" xfId="0" applyFont="1" applyBorder="1" applyAlignment="1">
      <alignment vertical="center" wrapText="1" shrinkToFit="1"/>
    </xf>
    <xf numFmtId="0" fontId="0" fillId="0" borderId="12" xfId="0" applyFont="1" applyBorder="1" applyAlignment="1">
      <alignment vertical="center" wrapText="1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1" xfId="0" applyFont="1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 shrinkToFit="1"/>
    </xf>
    <xf numFmtId="176" fontId="0" fillId="2" borderId="1" xfId="3" applyNumberFormat="1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10" fillId="0" borderId="0" xfId="5" applyFont="1">
      <alignment vertical="center"/>
    </xf>
    <xf numFmtId="0" fontId="9" fillId="3" borderId="1" xfId="0" applyFont="1" applyFill="1" applyBorder="1">
      <alignment vertical="center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shrinkToFit="1"/>
    </xf>
    <xf numFmtId="0" fontId="26" fillId="0" borderId="11" xfId="0" applyFont="1" applyBorder="1" applyAlignment="1">
      <alignment vertical="center" wrapText="1" shrinkToFit="1"/>
    </xf>
    <xf numFmtId="0" fontId="26" fillId="0" borderId="12" xfId="0" applyFont="1" applyBorder="1" applyAlignment="1">
      <alignment vertical="center" wrapText="1" shrinkToFit="1"/>
    </xf>
    <xf numFmtId="0" fontId="9" fillId="4" borderId="0" xfId="5" applyFont="1" applyFill="1" applyBorder="1" applyAlignment="1">
      <alignment horizontal="right" vertical="center" shrinkToFit="1"/>
    </xf>
    <xf numFmtId="0" fontId="9" fillId="4" borderId="3" xfId="5" applyFont="1" applyFill="1" applyBorder="1" applyAlignment="1">
      <alignment horizontal="right" vertical="center" shrinkToFit="1"/>
    </xf>
    <xf numFmtId="40" fontId="9" fillId="4" borderId="0" xfId="3" applyNumberFormat="1" applyFont="1" applyFill="1" applyAlignment="1">
      <alignment horizontal="right" vertical="center" shrinkToFit="1"/>
    </xf>
    <xf numFmtId="40" fontId="9" fillId="4" borderId="0" xfId="5" applyNumberFormat="1" applyFont="1" applyFill="1" applyAlignment="1">
      <alignment horizontal="right" vertical="center" shrinkToFit="1"/>
    </xf>
  </cellXfs>
  <cellStyles count="11">
    <cellStyle name="パーセント" xfId="1" builtinId="5"/>
    <cellStyle name="パーセント 2" xfId="2"/>
    <cellStyle name="桁区切り" xfId="3" builtinId="6"/>
    <cellStyle name="桁区切り 2" xfId="4"/>
    <cellStyle name="標準" xfId="0" builtinId="0"/>
    <cellStyle name="標準 2" xfId="5"/>
    <cellStyle name="標準 2 2" xfId="6"/>
    <cellStyle name="標準 2 3" xfId="7"/>
    <cellStyle name="標準 3" xfId="8"/>
    <cellStyle name="標準 3 2" xfId="9"/>
    <cellStyle name="標準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472327</xdr:colOff>
      <xdr:row>1</xdr:row>
      <xdr:rowOff>112056</xdr:rowOff>
    </xdr:from>
    <xdr:to>
      <xdr:col>18</xdr:col>
      <xdr:colOff>89646</xdr:colOff>
      <xdr:row>3</xdr:row>
      <xdr:rowOff>156264</xdr:rowOff>
    </xdr:to>
    <xdr:sp macro="" textlink="">
      <xdr:nvSpPr>
        <xdr:cNvPr id="6" name="AutoShape 30"/>
        <xdr:cNvSpPr>
          <a:spLocks noChangeArrowheads="1"/>
        </xdr:cNvSpPr>
      </xdr:nvSpPr>
      <xdr:spPr bwMode="gray">
        <a:xfrm>
          <a:off x="4764180" y="112056"/>
          <a:ext cx="4178113" cy="907679"/>
        </a:xfrm>
        <a:prstGeom prst="rightArrow">
          <a:avLst>
            <a:gd name="adj1" fmla="val 50000"/>
            <a:gd name="adj2" fmla="val 34583"/>
          </a:avLst>
        </a:prstGeom>
        <a:solidFill>
          <a:schemeClr val="accent5"/>
        </a:solidFill>
        <a:ln w="6350" algn="ctr">
          <a:solidFill>
            <a:schemeClr val="accent5"/>
          </a:solidFill>
          <a:miter lim="800000"/>
          <a:headEnd/>
          <a:tailEnd/>
        </a:ln>
      </xdr:spPr>
      <xdr:txBody>
        <a:bodyPr wrap="square" tIns="91440" bIns="91440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29768" algn="l" rtl="0" fontAlgn="base">
            <a:spcBef>
              <a:spcPct val="0"/>
            </a:spcBef>
            <a:spcAft>
              <a:spcPct val="0"/>
            </a:spcAft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859536" algn="l" rtl="0" fontAlgn="base">
            <a:spcBef>
              <a:spcPct val="0"/>
            </a:spcBef>
            <a:spcAft>
              <a:spcPct val="0"/>
            </a:spcAft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289304" algn="l" rtl="0" fontAlgn="base">
            <a:spcBef>
              <a:spcPct val="0"/>
            </a:spcBef>
            <a:spcAft>
              <a:spcPct val="0"/>
            </a:spcAft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719072" algn="l" rtl="0" fontAlgn="base">
            <a:spcBef>
              <a:spcPct val="0"/>
            </a:spcBef>
            <a:spcAft>
              <a:spcPct val="0"/>
            </a:spcAft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148840" algn="l" defTabSz="859536" rtl="0" eaLnBrk="1" latinLnBrk="0" hangingPunct="1"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578608" algn="l" defTabSz="859536" rtl="0" eaLnBrk="1" latinLnBrk="0" hangingPunct="1"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008376" algn="l" defTabSz="859536" rtl="0" eaLnBrk="1" latinLnBrk="0" hangingPunct="1"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438144" algn="l" defTabSz="859536" rtl="0" eaLnBrk="1" latinLnBrk="0" hangingPunct="1">
            <a:defRPr sz="1900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algn="ctr" eaLnBrk="0" hangingPunct="0">
            <a:lnSpc>
              <a:spcPct val="106000"/>
            </a:lnSpc>
          </a:pPr>
          <a:r>
            <a:rPr kumimoji="0" lang="en-US" altLang="ja-JP" sz="1600"/>
            <a:t>Technology</a:t>
          </a:r>
          <a:r>
            <a:rPr kumimoji="0" lang="en-US" altLang="ja-JP" sz="1600" baseline="0"/>
            <a:t> Introduction</a:t>
          </a:r>
          <a:endParaRPr kumimoji="0" lang="ja-JP" altLang="en-US" sz="1600"/>
        </a:p>
      </xdr:txBody>
    </xdr:sp>
    <xdr:clientData/>
  </xdr:twoCellAnchor>
  <xdr:twoCellAnchor>
    <xdr:from>
      <xdr:col>17</xdr:col>
      <xdr:colOff>89648</xdr:colOff>
      <xdr:row>5</xdr:row>
      <xdr:rowOff>96819</xdr:rowOff>
    </xdr:from>
    <xdr:to>
      <xdr:col>19</xdr:col>
      <xdr:colOff>56030</xdr:colOff>
      <xdr:row>5</xdr:row>
      <xdr:rowOff>197642</xdr:rowOff>
    </xdr:to>
    <xdr:sp macro="" textlink="">
      <xdr:nvSpPr>
        <xdr:cNvPr id="2" name="正方形/長方形 1"/>
        <xdr:cNvSpPr/>
      </xdr:nvSpPr>
      <xdr:spPr>
        <a:xfrm>
          <a:off x="9502589" y="1647265"/>
          <a:ext cx="549088" cy="1232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62753</xdr:colOff>
      <xdr:row>5</xdr:row>
      <xdr:rowOff>200361</xdr:rowOff>
    </xdr:from>
    <xdr:to>
      <xdr:col>10</xdr:col>
      <xdr:colOff>36869</xdr:colOff>
      <xdr:row>6</xdr:row>
      <xdr:rowOff>103440</xdr:rowOff>
    </xdr:to>
    <xdr:sp macro="" textlink="">
      <xdr:nvSpPr>
        <xdr:cNvPr id="4" name="正方形/長方形 3"/>
        <xdr:cNvSpPr/>
      </xdr:nvSpPr>
      <xdr:spPr>
        <a:xfrm>
          <a:off x="4556312" y="1766047"/>
          <a:ext cx="549088" cy="1232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85166</xdr:colOff>
      <xdr:row>6</xdr:row>
      <xdr:rowOff>51547</xdr:rowOff>
    </xdr:from>
    <xdr:to>
      <xdr:col>19</xdr:col>
      <xdr:colOff>51548</xdr:colOff>
      <xdr:row>6</xdr:row>
      <xdr:rowOff>174812</xdr:rowOff>
    </xdr:to>
    <xdr:sp macro="" textlink="">
      <xdr:nvSpPr>
        <xdr:cNvPr id="5" name="正方形/長方形 4"/>
        <xdr:cNvSpPr/>
      </xdr:nvSpPr>
      <xdr:spPr>
        <a:xfrm>
          <a:off x="9498107" y="1844488"/>
          <a:ext cx="549088" cy="1232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246529</xdr:colOff>
      <xdr:row>11</xdr:row>
      <xdr:rowOff>93233</xdr:rowOff>
    </xdr:from>
    <xdr:to>
      <xdr:col>12</xdr:col>
      <xdr:colOff>123265</xdr:colOff>
      <xdr:row>13</xdr:row>
      <xdr:rowOff>138057</xdr:rowOff>
    </xdr:to>
    <xdr:sp macro="" textlink="">
      <xdr:nvSpPr>
        <xdr:cNvPr id="3" name="上矢印 2"/>
        <xdr:cNvSpPr/>
      </xdr:nvSpPr>
      <xdr:spPr>
        <a:xfrm>
          <a:off x="5434853" y="2891118"/>
          <a:ext cx="560294" cy="403412"/>
        </a:xfrm>
        <a:prstGeom prst="upArrow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474233</xdr:colOff>
      <xdr:row>9</xdr:row>
      <xdr:rowOff>56029</xdr:rowOff>
    </xdr:from>
    <xdr:to>
      <xdr:col>23</xdr:col>
      <xdr:colOff>264898</xdr:colOff>
      <xdr:row>13</xdr:row>
      <xdr:rowOff>149178</xdr:rowOff>
    </xdr:to>
    <xdr:sp macro="" textlink="">
      <xdr:nvSpPr>
        <xdr:cNvPr id="7" name="爆発 2 6"/>
        <xdr:cNvSpPr/>
      </xdr:nvSpPr>
      <xdr:spPr>
        <a:xfrm>
          <a:off x="11273118" y="2431676"/>
          <a:ext cx="1367118" cy="874059"/>
        </a:xfrm>
        <a:prstGeom prst="irregularSeal2">
          <a:avLst/>
        </a:prstGeom>
        <a:solidFill>
          <a:srgbClr val="FFC000">
            <a:alpha val="25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469751</xdr:colOff>
      <xdr:row>9</xdr:row>
      <xdr:rowOff>62754</xdr:rowOff>
    </xdr:from>
    <xdr:to>
      <xdr:col>27</xdr:col>
      <xdr:colOff>167192</xdr:colOff>
      <xdr:row>13</xdr:row>
      <xdr:rowOff>163607</xdr:rowOff>
    </xdr:to>
    <xdr:sp macro="" textlink="">
      <xdr:nvSpPr>
        <xdr:cNvPr id="8" name="爆発 2 7"/>
        <xdr:cNvSpPr/>
      </xdr:nvSpPr>
      <xdr:spPr>
        <a:xfrm>
          <a:off x="13521018" y="2438401"/>
          <a:ext cx="1367118" cy="874059"/>
        </a:xfrm>
        <a:prstGeom prst="irregularSeal2">
          <a:avLst/>
        </a:prstGeom>
        <a:solidFill>
          <a:srgbClr val="FFC000">
            <a:alpha val="25000"/>
          </a:srgb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582706</xdr:colOff>
      <xdr:row>15</xdr:row>
      <xdr:rowOff>104439</xdr:rowOff>
    </xdr:from>
    <xdr:to>
      <xdr:col>14</xdr:col>
      <xdr:colOff>392206</xdr:colOff>
      <xdr:row>15</xdr:row>
      <xdr:rowOff>104439</xdr:rowOff>
    </xdr:to>
    <xdr:cxnSp macro="">
      <xdr:nvCxnSpPr>
        <xdr:cNvPr id="10" name="直線矢印コネクタ 9"/>
        <xdr:cNvCxnSpPr/>
      </xdr:nvCxnSpPr>
      <xdr:spPr>
        <a:xfrm>
          <a:off x="7107331" y="3636309"/>
          <a:ext cx="6953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Tohmatsu Proposal template20140601">
      <a:dk1>
        <a:sysClr val="windowText" lastClr="000000"/>
      </a:dk1>
      <a:lt1>
        <a:sysClr val="window" lastClr="FFFFFF"/>
      </a:lt1>
      <a:dk2>
        <a:srgbClr val="313131"/>
      </a:dk2>
      <a:lt2>
        <a:srgbClr val="FFFFFF"/>
      </a:lt2>
      <a:accent1>
        <a:srgbClr val="002776"/>
      </a:accent1>
      <a:accent2>
        <a:srgbClr val="81BC00"/>
      </a:accent2>
      <a:accent3>
        <a:srgbClr val="00A1DE"/>
      </a:accent3>
      <a:accent4>
        <a:srgbClr val="3C8A2E"/>
      </a:accent4>
      <a:accent5>
        <a:srgbClr val="72C7E7"/>
      </a:accent5>
      <a:accent6>
        <a:srgbClr val="BDD203"/>
      </a:accent6>
      <a:hlink>
        <a:srgbClr val="00A1DE"/>
      </a:hlink>
      <a:folHlink>
        <a:srgbClr val="72C7E7"/>
      </a:folHlink>
    </a:clrScheme>
    <a:fontScheme name="ユーザー定義 9">
      <a:majorFont>
        <a:latin typeface="Arial"/>
        <a:ea typeface="ＭＳ Ｐゴシック"/>
        <a:cs typeface=""/>
      </a:majorFont>
      <a:minorFont>
        <a:latin typeface="Arial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N43"/>
  <sheetViews>
    <sheetView showGridLines="0" tabSelected="1" zoomScale="85" zoomScaleNormal="85" workbookViewId="0">
      <selection activeCell="I11" sqref="I11"/>
    </sheetView>
  </sheetViews>
  <sheetFormatPr defaultColWidth="9" defaultRowHeight="13.5" x14ac:dyDescent="0.2"/>
  <cols>
    <col min="1" max="1" width="3.125" style="116" customWidth="1"/>
    <col min="2" max="2" width="10.875" style="116" customWidth="1"/>
    <col min="3" max="3" width="4" style="116" customWidth="1"/>
    <col min="4" max="4" width="21.625" style="116" customWidth="1"/>
    <col min="5" max="5" width="0" style="116" hidden="1" customWidth="1"/>
    <col min="6" max="6" width="12.625" style="116" customWidth="1"/>
    <col min="7" max="8" width="12" style="116" customWidth="1"/>
    <col min="9" max="14" width="17.625" style="116" customWidth="1"/>
    <col min="15" max="16384" width="9" style="116"/>
  </cols>
  <sheetData>
    <row r="1" spans="2:14" ht="29.25" customHeight="1" x14ac:dyDescent="0.2">
      <c r="B1" s="7" t="s">
        <v>142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2:14" ht="31.5" customHeight="1" x14ac:dyDescent="0.2">
      <c r="B2" s="8" t="s">
        <v>84</v>
      </c>
      <c r="C2" s="8"/>
      <c r="D2" s="62"/>
      <c r="E2" s="62"/>
      <c r="F2" s="11"/>
      <c r="G2" s="8" t="s">
        <v>85</v>
      </c>
      <c r="H2" s="62"/>
      <c r="I2" s="62"/>
      <c r="J2" s="62"/>
      <c r="K2" s="62"/>
      <c r="L2" s="62"/>
      <c r="M2" s="62"/>
      <c r="N2" s="62"/>
    </row>
    <row r="3" spans="2:14" ht="31.5" customHeight="1" x14ac:dyDescent="0.2">
      <c r="B3" s="8" t="s">
        <v>81</v>
      </c>
      <c r="C3" s="62"/>
      <c r="D3" s="62"/>
      <c r="E3" s="62"/>
      <c r="F3" s="11"/>
      <c r="G3" s="8" t="s">
        <v>107</v>
      </c>
      <c r="H3" s="62"/>
      <c r="I3" s="62"/>
      <c r="J3" s="62"/>
      <c r="K3" s="62"/>
      <c r="L3" s="62"/>
      <c r="M3" s="62"/>
      <c r="N3" s="62"/>
    </row>
    <row r="4" spans="2:14" ht="17.45" customHeight="1" x14ac:dyDescent="0.2">
      <c r="B4" s="62"/>
      <c r="C4" s="62"/>
      <c r="D4" s="62"/>
      <c r="E4" s="62"/>
      <c r="F4" s="62"/>
      <c r="G4" s="62"/>
      <c r="H4" s="62"/>
      <c r="I4" s="72" t="s">
        <v>0</v>
      </c>
      <c r="J4" s="73"/>
      <c r="K4" s="74"/>
      <c r="L4" s="72" t="s">
        <v>143</v>
      </c>
      <c r="M4" s="73"/>
      <c r="N4" s="74"/>
    </row>
    <row r="5" spans="2:14" ht="13.5" customHeight="1" x14ac:dyDescent="0.2">
      <c r="B5" s="75" t="s">
        <v>1</v>
      </c>
      <c r="C5" s="75"/>
      <c r="D5" s="75"/>
      <c r="E5" s="76" t="s">
        <v>2</v>
      </c>
      <c r="F5" s="78" t="s">
        <v>3</v>
      </c>
      <c r="G5" s="79" t="s">
        <v>4</v>
      </c>
      <c r="H5" s="79" t="s">
        <v>5</v>
      </c>
      <c r="I5" s="71" t="s">
        <v>6</v>
      </c>
      <c r="J5" s="71" t="s">
        <v>7</v>
      </c>
      <c r="K5" s="71" t="s">
        <v>8</v>
      </c>
      <c r="L5" s="71" t="s">
        <v>6</v>
      </c>
      <c r="M5" s="71" t="s">
        <v>7</v>
      </c>
      <c r="N5" s="71" t="s">
        <v>8</v>
      </c>
    </row>
    <row r="6" spans="2:14" ht="21" x14ac:dyDescent="0.2">
      <c r="B6" s="75"/>
      <c r="C6" s="75"/>
      <c r="D6" s="75"/>
      <c r="E6" s="77"/>
      <c r="F6" s="78"/>
      <c r="G6" s="80"/>
      <c r="H6" s="80"/>
      <c r="I6" s="81" t="s">
        <v>108</v>
      </c>
      <c r="J6" s="81"/>
      <c r="K6" s="81"/>
      <c r="L6" s="81" t="s">
        <v>144</v>
      </c>
      <c r="M6" s="81"/>
      <c r="N6" s="81"/>
    </row>
    <row r="7" spans="2:14" ht="24" customHeight="1" x14ac:dyDescent="0.2">
      <c r="B7" s="86" t="s">
        <v>9</v>
      </c>
      <c r="C7" s="9">
        <v>1</v>
      </c>
      <c r="D7" s="70" t="s">
        <v>10</v>
      </c>
      <c r="E7" s="10" t="s">
        <v>11</v>
      </c>
      <c r="F7" s="71" t="s">
        <v>145</v>
      </c>
      <c r="G7" s="117"/>
      <c r="H7" s="117"/>
      <c r="I7" s="53">
        <f>IF(ISERROR($G7*Factor!G5), "-", $G7*Factor!G5)</f>
        <v>0</v>
      </c>
      <c r="J7" s="53" t="str">
        <f>IF(ISERROR($G7*Factor!H5), "-", $G7*Factor!H5)</f>
        <v>-</v>
      </c>
      <c r="K7" s="53">
        <f>IF(ISERROR($H7*Factor!I5), "-", $H7*Factor!I5)</f>
        <v>0</v>
      </c>
      <c r="L7" s="53">
        <f>IF(ISERROR($G7*Factor!J5), "-", $G7*Factor!J5)</f>
        <v>0</v>
      </c>
      <c r="M7" s="53" t="str">
        <f>IF(ISERROR($G7*Factor!K5), "-", $G7*Factor!K5)</f>
        <v>-</v>
      </c>
      <c r="N7" s="53">
        <f>IF(ISERROR($H7*Factor!L5), "-", $H7*Factor!L5)</f>
        <v>0</v>
      </c>
    </row>
    <row r="8" spans="2:14" ht="24" customHeight="1" x14ac:dyDescent="0.2">
      <c r="B8" s="87"/>
      <c r="C8" s="9">
        <v>2</v>
      </c>
      <c r="D8" s="70" t="s">
        <v>12</v>
      </c>
      <c r="E8" s="10" t="s">
        <v>13</v>
      </c>
      <c r="F8" s="71" t="s">
        <v>145</v>
      </c>
      <c r="G8" s="117"/>
      <c r="H8" s="117"/>
      <c r="I8" s="53">
        <f>IF(ISERROR($G8*Factor!G6), "-", $G8*Factor!G6)</f>
        <v>0</v>
      </c>
      <c r="J8" s="53" t="str">
        <f>IF(ISERROR($G8*Factor!H6), "-", $G8*Factor!H6)</f>
        <v>-</v>
      </c>
      <c r="K8" s="53">
        <f>IF(ISERROR($H8*Factor!I6), "-", $H8*Factor!I6)</f>
        <v>0</v>
      </c>
      <c r="L8" s="53">
        <f>IF(ISERROR($G8*Factor!J6), "-", $G8*Factor!J6)</f>
        <v>0</v>
      </c>
      <c r="M8" s="53" t="str">
        <f>IF(ISERROR($G8*Factor!K6), "-", $G8*Factor!K6)</f>
        <v>-</v>
      </c>
      <c r="N8" s="53">
        <f>IF(ISERROR($H8*Factor!L6), "-", $H8*Factor!L6)</f>
        <v>0</v>
      </c>
    </row>
    <row r="9" spans="2:14" ht="24" customHeight="1" x14ac:dyDescent="0.2">
      <c r="B9" s="82" t="s">
        <v>14</v>
      </c>
      <c r="C9" s="9">
        <v>3</v>
      </c>
      <c r="D9" s="70" t="s">
        <v>15</v>
      </c>
      <c r="E9" s="10" t="s">
        <v>16</v>
      </c>
      <c r="F9" s="71" t="s">
        <v>146</v>
      </c>
      <c r="G9" s="117"/>
      <c r="H9" s="117"/>
      <c r="I9" s="53">
        <f>IF(ISERROR($G9*Factor!G7), "-", $G9*Factor!G7)</f>
        <v>0</v>
      </c>
      <c r="J9" s="53" t="str">
        <f>IF(ISERROR($G9*Factor!H7), "-", $G9*Factor!H7)</f>
        <v>-</v>
      </c>
      <c r="K9" s="53">
        <f>IF(ISERROR($H9*Factor!I7), "-", $H9*Factor!I7)</f>
        <v>0</v>
      </c>
      <c r="L9" s="53">
        <f>IF(ISERROR($G9*Factor!J7), "-", $G9*Factor!J7)</f>
        <v>0</v>
      </c>
      <c r="M9" s="53" t="str">
        <f>IF(ISERROR($G9*Factor!K7), "-", $G9*Factor!K7)</f>
        <v>-</v>
      </c>
      <c r="N9" s="53">
        <f>IF(ISERROR($H9*Factor!L7), "-", $H9*Factor!L7)</f>
        <v>0</v>
      </c>
    </row>
    <row r="10" spans="2:14" ht="24" customHeight="1" x14ac:dyDescent="0.2">
      <c r="B10" s="82"/>
      <c r="C10" s="9">
        <v>4</v>
      </c>
      <c r="D10" s="70" t="s">
        <v>17</v>
      </c>
      <c r="E10" s="10" t="s">
        <v>18</v>
      </c>
      <c r="F10" s="71" t="s">
        <v>146</v>
      </c>
      <c r="G10" s="117"/>
      <c r="H10" s="117"/>
      <c r="I10" s="53">
        <f>IF(ISERROR($G10*Factor!G8), "-", $G10*Factor!G8)</f>
        <v>0</v>
      </c>
      <c r="J10" s="53" t="str">
        <f>IF(ISERROR($G10*Factor!H8), "-", $G10*Factor!H8)</f>
        <v>-</v>
      </c>
      <c r="K10" s="53">
        <f>IF(ISERROR($H10*Factor!I8), "-", $H10*Factor!I8)</f>
        <v>0</v>
      </c>
      <c r="L10" s="53">
        <f>IF(ISERROR($G10*Factor!J8), "-", $G10*Factor!J8)</f>
        <v>0</v>
      </c>
      <c r="M10" s="53" t="str">
        <f>IF(ISERROR($G10*Factor!K8), "-", $G10*Factor!K8)</f>
        <v>-</v>
      </c>
      <c r="N10" s="53">
        <f>IF(ISERROR($H10*Factor!L8), "-", $H10*Factor!L8)</f>
        <v>0</v>
      </c>
    </row>
    <row r="11" spans="2:14" ht="24" customHeight="1" x14ac:dyDescent="0.2">
      <c r="B11" s="82"/>
      <c r="C11" s="9">
        <v>5</v>
      </c>
      <c r="D11" s="70" t="s">
        <v>19</v>
      </c>
      <c r="E11" s="10" t="s">
        <v>20</v>
      </c>
      <c r="F11" s="71" t="s">
        <v>146</v>
      </c>
      <c r="G11" s="117"/>
      <c r="H11" s="117"/>
      <c r="I11" s="53">
        <f>IF(ISERROR($G11*Factor!G9), "-", $G11*Factor!G9)</f>
        <v>0</v>
      </c>
      <c r="J11" s="53" t="str">
        <f>IF(ISERROR($G11*Factor!H9), "-", $G11*Factor!H9)</f>
        <v>-</v>
      </c>
      <c r="K11" s="53">
        <f>IF(ISERROR($H11*Factor!I9), "-", $H11*Factor!I9)</f>
        <v>0</v>
      </c>
      <c r="L11" s="53">
        <f>IF(ISERROR($G11*Factor!J9), "-", $G11*Factor!J9)</f>
        <v>0</v>
      </c>
      <c r="M11" s="53" t="str">
        <f>IF(ISERROR($G11*Factor!K9), "-", $G11*Factor!K9)</f>
        <v>-</v>
      </c>
      <c r="N11" s="53">
        <f>IF(ISERROR($H11*Factor!L9), "-", $H11*Factor!L9)</f>
        <v>0</v>
      </c>
    </row>
    <row r="12" spans="2:14" ht="24" customHeight="1" x14ac:dyDescent="0.2">
      <c r="B12" s="82"/>
      <c r="C12" s="9">
        <v>6</v>
      </c>
      <c r="D12" s="70" t="s">
        <v>21</v>
      </c>
      <c r="E12" s="10" t="s">
        <v>22</v>
      </c>
      <c r="F12" s="71" t="s">
        <v>23</v>
      </c>
      <c r="G12" s="117"/>
      <c r="H12" s="117"/>
      <c r="I12" s="53">
        <f>IF(ISERROR($G12*Factor!G10), "-", $G12*Factor!G10)</f>
        <v>0</v>
      </c>
      <c r="J12" s="53" t="str">
        <f>IF(ISERROR($G12*Factor!H10), "-", $G12*Factor!H10)</f>
        <v>-</v>
      </c>
      <c r="K12" s="53">
        <f>IF(ISERROR($H12*Factor!I10), "-", $H12*Factor!I10)</f>
        <v>0</v>
      </c>
      <c r="L12" s="53">
        <f>IF(ISERROR($G12*Factor!J10), "-", $G12*Factor!J10)</f>
        <v>0</v>
      </c>
      <c r="M12" s="53" t="str">
        <f>IF(ISERROR($G12*Factor!K10), "-", $G12*Factor!K10)</f>
        <v>-</v>
      </c>
      <c r="N12" s="53">
        <f>IF(ISERROR($H12*Factor!L10), "-", $H12*Factor!L10)</f>
        <v>0</v>
      </c>
    </row>
    <row r="13" spans="2:14" ht="24" customHeight="1" x14ac:dyDescent="0.2">
      <c r="B13" s="82"/>
      <c r="C13" s="9">
        <v>7</v>
      </c>
      <c r="D13" s="118" t="s">
        <v>118</v>
      </c>
      <c r="E13" s="69" t="s">
        <v>22</v>
      </c>
      <c r="F13" s="119" t="s">
        <v>145</v>
      </c>
      <c r="G13" s="117"/>
      <c r="H13" s="117"/>
      <c r="I13" s="53">
        <f>IF(ISERROR($G13*Factor!G11), "-", $G13*Factor!G11)</f>
        <v>0</v>
      </c>
      <c r="J13" s="53" t="str">
        <f>IF(ISERROR($G13*Factor!H11), "-", $G13*Factor!H11)</f>
        <v>-</v>
      </c>
      <c r="K13" s="53">
        <f>IF(ISERROR($H13*Factor!I11), "-", $H13*Factor!I11)</f>
        <v>0</v>
      </c>
      <c r="L13" s="53">
        <f>IF(ISERROR($G13*Factor!J11), "-", $G13*Factor!J11)</f>
        <v>0</v>
      </c>
      <c r="M13" s="53" t="str">
        <f>IF(ISERROR($G13*Factor!K11), "-", $G13*Factor!K11)</f>
        <v>-</v>
      </c>
      <c r="N13" s="53">
        <f>IF(ISERROR($H13*Factor!L11), "-", $H13*Factor!L11)</f>
        <v>0</v>
      </c>
    </row>
    <row r="14" spans="2:14" ht="24" customHeight="1" x14ac:dyDescent="0.2">
      <c r="B14" s="82" t="s">
        <v>24</v>
      </c>
      <c r="C14" s="9">
        <v>8</v>
      </c>
      <c r="D14" s="70" t="s">
        <v>25</v>
      </c>
      <c r="E14" s="10" t="s">
        <v>26</v>
      </c>
      <c r="F14" s="71" t="s">
        <v>27</v>
      </c>
      <c r="G14" s="117"/>
      <c r="H14" s="117"/>
      <c r="I14" s="53">
        <f>IF(ISERROR($G14*Factor!G12), "-", $G14*Factor!G12)</f>
        <v>0</v>
      </c>
      <c r="J14" s="53" t="str">
        <f>IF(ISERROR($G14*Factor!H12), "-", $G14*Factor!H12)</f>
        <v>-</v>
      </c>
      <c r="K14" s="53">
        <f>IF(ISERROR($H14*Factor!I12), "-", $H14*Factor!I12)</f>
        <v>0</v>
      </c>
      <c r="L14" s="53">
        <f>IF(ISERROR($G14*Factor!J12), "-", $G14*Factor!J12)</f>
        <v>0</v>
      </c>
      <c r="M14" s="53" t="str">
        <f>IF(ISERROR($G14*Factor!K12), "-", $G14*Factor!K12)</f>
        <v>-</v>
      </c>
      <c r="N14" s="53">
        <f>IF(ISERROR($H14*Factor!L12), "-", $H14*Factor!L12)</f>
        <v>0</v>
      </c>
    </row>
    <row r="15" spans="2:14" ht="24" customHeight="1" x14ac:dyDescent="0.2">
      <c r="B15" s="82"/>
      <c r="C15" s="9">
        <v>9</v>
      </c>
      <c r="D15" s="70" t="s">
        <v>28</v>
      </c>
      <c r="E15" s="10" t="s">
        <v>29</v>
      </c>
      <c r="F15" s="71" t="s">
        <v>27</v>
      </c>
      <c r="G15" s="117"/>
      <c r="H15" s="117"/>
      <c r="I15" s="53">
        <f>IF(ISERROR($G15*Factor!G13), "-", $G15*Factor!G13)</f>
        <v>0</v>
      </c>
      <c r="J15" s="53" t="str">
        <f>IF(ISERROR($G15*Factor!H13), "-", $G15*Factor!H13)</f>
        <v>-</v>
      </c>
      <c r="K15" s="53">
        <f>IF(ISERROR($H15*Factor!I13), "-", $H15*Factor!I13)</f>
        <v>0</v>
      </c>
      <c r="L15" s="53">
        <f>IF(ISERROR($G15*Factor!J13), "-", $G15*Factor!J13)</f>
        <v>0</v>
      </c>
      <c r="M15" s="53" t="str">
        <f>IF(ISERROR($G15*Factor!K13), "-", $G15*Factor!K13)</f>
        <v>-</v>
      </c>
      <c r="N15" s="53">
        <f>IF(ISERROR($H15*Factor!L13), "-", $H15*Factor!L13)</f>
        <v>0</v>
      </c>
    </row>
    <row r="16" spans="2:14" ht="24" customHeight="1" x14ac:dyDescent="0.2">
      <c r="B16" s="82"/>
      <c r="C16" s="9">
        <v>10</v>
      </c>
      <c r="D16" s="70" t="s">
        <v>30</v>
      </c>
      <c r="E16" s="10" t="s">
        <v>31</v>
      </c>
      <c r="F16" s="71" t="s">
        <v>27</v>
      </c>
      <c r="G16" s="117"/>
      <c r="H16" s="117"/>
      <c r="I16" s="53">
        <f>IF(ISERROR($G16*Factor!G14), "-", $G16*Factor!G14)</f>
        <v>0</v>
      </c>
      <c r="J16" s="53" t="str">
        <f>IF(ISERROR($G16*Factor!H14), "-", $G16*Factor!H14)</f>
        <v>-</v>
      </c>
      <c r="K16" s="53">
        <f>IF(ISERROR($H16*Factor!I14), "-", $H16*Factor!I14)</f>
        <v>0</v>
      </c>
      <c r="L16" s="53">
        <f>IF(ISERROR($G16*Factor!J14), "-", $G16*Factor!J14)</f>
        <v>0</v>
      </c>
      <c r="M16" s="53" t="str">
        <f>IF(ISERROR($G16*Factor!K14), "-", $G16*Factor!K14)</f>
        <v>-</v>
      </c>
      <c r="N16" s="53">
        <f>IF(ISERROR($H16*Factor!L14), "-", $H16*Factor!L14)</f>
        <v>0</v>
      </c>
    </row>
    <row r="17" spans="2:14" ht="24" customHeight="1" x14ac:dyDescent="0.2">
      <c r="B17" s="82"/>
      <c r="C17" s="9">
        <v>11</v>
      </c>
      <c r="D17" s="70" t="s">
        <v>32</v>
      </c>
      <c r="E17" s="10" t="s">
        <v>33</v>
      </c>
      <c r="F17" s="71" t="s">
        <v>27</v>
      </c>
      <c r="G17" s="117"/>
      <c r="H17" s="117"/>
      <c r="I17" s="53">
        <f>IF(ISERROR($G17*Factor!G15), "-", $G17*Factor!G15)</f>
        <v>0</v>
      </c>
      <c r="J17" s="53" t="str">
        <f>IF(ISERROR($G17*Factor!H15), "-", $G17*Factor!H15)</f>
        <v>-</v>
      </c>
      <c r="K17" s="53">
        <f>IF(ISERROR($H17*Factor!I15), "-", $H17*Factor!I15)</f>
        <v>0</v>
      </c>
      <c r="L17" s="53">
        <f>IF(ISERROR($G17*Factor!J15), "-", $G17*Factor!J15)</f>
        <v>0</v>
      </c>
      <c r="M17" s="53" t="str">
        <f>IF(ISERROR($G17*Factor!K15), "-", $G17*Factor!K15)</f>
        <v>-</v>
      </c>
      <c r="N17" s="53">
        <f>IF(ISERROR($H17*Factor!L15), "-", $H17*Factor!L15)</f>
        <v>0</v>
      </c>
    </row>
    <row r="18" spans="2:14" ht="24" customHeight="1" x14ac:dyDescent="0.2">
      <c r="B18" s="88" t="s">
        <v>34</v>
      </c>
      <c r="C18" s="9">
        <v>12</v>
      </c>
      <c r="D18" s="70" t="s">
        <v>35</v>
      </c>
      <c r="E18" s="10" t="s">
        <v>147</v>
      </c>
      <c r="F18" s="71" t="s">
        <v>27</v>
      </c>
      <c r="G18" s="117"/>
      <c r="H18" s="117"/>
      <c r="I18" s="53" t="str">
        <f>IF(ISERROR($G18*Factor!G16), "-", $G18*Factor!G16)</f>
        <v>-</v>
      </c>
      <c r="J18" s="53" t="str">
        <f>IF(ISERROR($G18*Factor!H16), "-", $G18*Factor!H16)</f>
        <v>-</v>
      </c>
      <c r="K18" s="53">
        <f>IF(ISERROR($H18*Factor!I16), "-", $H18*Factor!I16)</f>
        <v>0</v>
      </c>
      <c r="L18" s="53">
        <f>IF(ISERROR($G18*Factor!J16), "-", $G18*Factor!J16)</f>
        <v>0</v>
      </c>
      <c r="M18" s="53" t="str">
        <f>IF(ISERROR($G18*Factor!K16), "-", $G18*Factor!K16)</f>
        <v>-</v>
      </c>
      <c r="N18" s="53">
        <f>IF(ISERROR($H18*Factor!L16), "-", $H18*Factor!L16)</f>
        <v>0</v>
      </c>
    </row>
    <row r="19" spans="2:14" ht="24" customHeight="1" x14ac:dyDescent="0.2">
      <c r="B19" s="88"/>
      <c r="C19" s="9">
        <v>13</v>
      </c>
      <c r="D19" s="70" t="s">
        <v>36</v>
      </c>
      <c r="E19" s="10" t="s">
        <v>37</v>
      </c>
      <c r="F19" s="71" t="s">
        <v>23</v>
      </c>
      <c r="G19" s="117"/>
      <c r="H19" s="117"/>
      <c r="I19" s="53" t="str">
        <f>IF(ISERROR($G19*Factor!G17), "-", $G19*Factor!G17)</f>
        <v>-</v>
      </c>
      <c r="J19" s="53">
        <f>IF(ISERROR($G19*Factor!H17), "-", $G19*Factor!H17)</f>
        <v>0</v>
      </c>
      <c r="K19" s="53">
        <f>IF(ISERROR($H19*Factor!I17), "-", $H19*Factor!I17)</f>
        <v>0</v>
      </c>
      <c r="L19" s="53" t="str">
        <f>IF(ISERROR($G19*Factor!J17), "-", $G19*Factor!J17)</f>
        <v>-</v>
      </c>
      <c r="M19" s="53">
        <f>IF(ISERROR($G19*Factor!K17), "-", $G19*Factor!K17)</f>
        <v>0</v>
      </c>
      <c r="N19" s="53">
        <f>IF(ISERROR($H19*Factor!L17), "-", $H19*Factor!L17)</f>
        <v>0</v>
      </c>
    </row>
    <row r="20" spans="2:14" ht="24" customHeight="1" x14ac:dyDescent="0.2">
      <c r="B20" s="88"/>
      <c r="C20" s="9">
        <v>14</v>
      </c>
      <c r="D20" s="70" t="s">
        <v>38</v>
      </c>
      <c r="E20" s="10" t="s">
        <v>148</v>
      </c>
      <c r="F20" s="71" t="s">
        <v>27</v>
      </c>
      <c r="G20" s="117"/>
      <c r="H20" s="117"/>
      <c r="I20" s="53" t="str">
        <f>IF(ISERROR($G20*Factor!G18), "-", $G20*Factor!G18)</f>
        <v>-</v>
      </c>
      <c r="J20" s="53" t="str">
        <f>IF(ISERROR($G20*Factor!H18), "-", $G20*Factor!H18)</f>
        <v>-</v>
      </c>
      <c r="K20" s="53">
        <f>IF(ISERROR($H20*Factor!I18), "-", $H20*Factor!I18)</f>
        <v>0</v>
      </c>
      <c r="L20" s="53">
        <f>IF(ISERROR($G20*Factor!J18), "-", $G20*Factor!J18)</f>
        <v>0</v>
      </c>
      <c r="M20" s="53" t="str">
        <f>IF(ISERROR($G20*Factor!K18), "-", $G20*Factor!K18)</f>
        <v>-</v>
      </c>
      <c r="N20" s="53">
        <f>IF(ISERROR($H20*Factor!L18), "-", $H20*Factor!L18)</f>
        <v>0</v>
      </c>
    </row>
    <row r="21" spans="2:14" ht="24" customHeight="1" x14ac:dyDescent="0.2">
      <c r="B21" s="88"/>
      <c r="C21" s="9">
        <v>15</v>
      </c>
      <c r="D21" s="70" t="s">
        <v>39</v>
      </c>
      <c r="E21" s="10" t="s">
        <v>149</v>
      </c>
      <c r="F21" s="71" t="s">
        <v>23</v>
      </c>
      <c r="G21" s="117"/>
      <c r="H21" s="117"/>
      <c r="I21" s="53" t="str">
        <f>IF(ISERROR($G21*Factor!G19), "-", $G21*Factor!G19)</f>
        <v>-</v>
      </c>
      <c r="J21" s="53">
        <f>IF(ISERROR($G21*Factor!H19), "-", $G21*Factor!H19)</f>
        <v>0</v>
      </c>
      <c r="K21" s="53">
        <f>IF(ISERROR($H21*Factor!I19), "-", $H21*Factor!I19)</f>
        <v>0</v>
      </c>
      <c r="L21" s="53" t="str">
        <f>IF(ISERROR($G21*Factor!J19), "-", $G21*Factor!J19)</f>
        <v>-</v>
      </c>
      <c r="M21" s="53">
        <f>IF(ISERROR($G21*Factor!K19), "-", $G21*Factor!K19)</f>
        <v>0</v>
      </c>
      <c r="N21" s="53">
        <f>IF(ISERROR($H21*Factor!L19), "-", $H21*Factor!L19)</f>
        <v>0</v>
      </c>
    </row>
    <row r="22" spans="2:14" ht="24" customHeight="1" x14ac:dyDescent="0.2">
      <c r="B22" s="88"/>
      <c r="C22" s="9">
        <v>16</v>
      </c>
      <c r="D22" s="70" t="s">
        <v>40</v>
      </c>
      <c r="E22" s="10" t="s">
        <v>41</v>
      </c>
      <c r="F22" s="71" t="s">
        <v>23</v>
      </c>
      <c r="G22" s="117"/>
      <c r="H22" s="117"/>
      <c r="I22" s="53" t="str">
        <f>IF(ISERROR($G22*Factor!G20), "-", $G22*Factor!G20)</f>
        <v>-</v>
      </c>
      <c r="J22" s="53" t="str">
        <f>IF(ISERROR($G22*Factor!H20), "-", $G22*Factor!H20)</f>
        <v>-</v>
      </c>
      <c r="K22" s="53">
        <f>IF(ISERROR($H22*Factor!I20), "-", $H22*Factor!I20)</f>
        <v>0</v>
      </c>
      <c r="L22" s="53">
        <f>IF(ISERROR($G22*Factor!J20), "-", $G22*Factor!J20)</f>
        <v>0</v>
      </c>
      <c r="M22" s="53" t="str">
        <f>IF(ISERROR($G22*Factor!K20), "-", $G22*Factor!K20)</f>
        <v>-</v>
      </c>
      <c r="N22" s="53">
        <f>IF(ISERROR($H22*Factor!L20), "-", $H22*Factor!L20)</f>
        <v>0</v>
      </c>
    </row>
    <row r="23" spans="2:14" ht="24" customHeight="1" x14ac:dyDescent="0.2">
      <c r="B23" s="88"/>
      <c r="C23" s="9">
        <v>17</v>
      </c>
      <c r="D23" s="70" t="s">
        <v>42</v>
      </c>
      <c r="E23" s="10" t="s">
        <v>150</v>
      </c>
      <c r="F23" s="71" t="s">
        <v>145</v>
      </c>
      <c r="G23" s="117"/>
      <c r="H23" s="117"/>
      <c r="I23" s="53" t="str">
        <f>IF(ISERROR($G23*Factor!G21), "-", $G23*Factor!G21)</f>
        <v>-</v>
      </c>
      <c r="J23" s="53">
        <f>IF(ISERROR($G23*Factor!H21), "-", $G23*Factor!H21)</f>
        <v>0</v>
      </c>
      <c r="K23" s="53">
        <f>IF(ISERROR($H23*Factor!I21), "-", $H23*Factor!I21)</f>
        <v>0</v>
      </c>
      <c r="L23" s="53" t="str">
        <f>IF(ISERROR($G23*Factor!J21), "-", $G23*Factor!J21)</f>
        <v>-</v>
      </c>
      <c r="M23" s="53">
        <f>IF(ISERROR($G23*Factor!K21), "-", $G23*Factor!K21)</f>
        <v>0</v>
      </c>
      <c r="N23" s="53">
        <f>IF(ISERROR($H23*Factor!L21), "-", $H23*Factor!L21)</f>
        <v>0</v>
      </c>
    </row>
    <row r="24" spans="2:14" ht="24" customHeight="1" x14ac:dyDescent="0.2">
      <c r="B24" s="88"/>
      <c r="C24" s="9">
        <v>18</v>
      </c>
      <c r="D24" s="70" t="s">
        <v>43</v>
      </c>
      <c r="E24" s="10" t="s">
        <v>44</v>
      </c>
      <c r="F24" s="71" t="s">
        <v>145</v>
      </c>
      <c r="G24" s="117"/>
      <c r="H24" s="117"/>
      <c r="I24" s="53" t="str">
        <f>IF(ISERROR($G24*Factor!G22), "-", $G24*Factor!G22)</f>
        <v>-</v>
      </c>
      <c r="J24" s="53">
        <f>IF(ISERROR($G24*Factor!H22), "-", $G24*Factor!H22)</f>
        <v>0</v>
      </c>
      <c r="K24" s="53">
        <f>IF(ISERROR($H24*Factor!I22), "-", $H24*Factor!I22)</f>
        <v>0</v>
      </c>
      <c r="L24" s="53" t="str">
        <f>IF(ISERROR($G24*Factor!J22), "-", $G24*Factor!J22)</f>
        <v>-</v>
      </c>
      <c r="M24" s="53">
        <f>IF(ISERROR($G24*Factor!K22), "-", $G24*Factor!K22)</f>
        <v>0</v>
      </c>
      <c r="N24" s="53">
        <f>IF(ISERROR($H24*Factor!L22), "-", $H24*Factor!L22)</f>
        <v>0</v>
      </c>
    </row>
    <row r="25" spans="2:14" ht="24" customHeight="1" x14ac:dyDescent="0.2">
      <c r="B25" s="88"/>
      <c r="C25" s="9">
        <v>19</v>
      </c>
      <c r="D25" s="70" t="s">
        <v>45</v>
      </c>
      <c r="E25" s="10" t="s">
        <v>151</v>
      </c>
      <c r="F25" s="71" t="s">
        <v>145</v>
      </c>
      <c r="G25" s="117"/>
      <c r="H25" s="117"/>
      <c r="I25" s="53" t="str">
        <f>IF(ISERROR($G25*Factor!G23), "-", $G25*Factor!G23)</f>
        <v>-</v>
      </c>
      <c r="J25" s="53">
        <f>IF(ISERROR($G25*Factor!H23), "-", $G25*Factor!H23)</f>
        <v>0</v>
      </c>
      <c r="K25" s="53">
        <f>IF(ISERROR($H25*Factor!I23), "-", $H25*Factor!I23)</f>
        <v>0</v>
      </c>
      <c r="L25" s="53" t="str">
        <f>IF(ISERROR($G25*Factor!J23), "-", $G25*Factor!J23)</f>
        <v>-</v>
      </c>
      <c r="M25" s="53">
        <f>IF(ISERROR($G25*Factor!K23), "-", $G25*Factor!K23)</f>
        <v>0</v>
      </c>
      <c r="N25" s="53">
        <f>IF(ISERROR($H25*Factor!L23), "-", $H25*Factor!L23)</f>
        <v>0</v>
      </c>
    </row>
    <row r="26" spans="2:14" ht="24" customHeight="1" x14ac:dyDescent="0.2">
      <c r="B26" s="88" t="s">
        <v>46</v>
      </c>
      <c r="C26" s="9">
        <v>20</v>
      </c>
      <c r="D26" s="70" t="s">
        <v>47</v>
      </c>
      <c r="E26" s="10" t="s">
        <v>48</v>
      </c>
      <c r="F26" s="71" t="s">
        <v>49</v>
      </c>
      <c r="G26" s="117"/>
      <c r="H26" s="117"/>
      <c r="I26" s="53" t="str">
        <f>IF(ISERROR($G26*Factor!G24), "-", $G26*Factor!G24)</f>
        <v>-</v>
      </c>
      <c r="J26" s="53">
        <f>IF(ISERROR($G26*Factor!H24), "-", $G26*Factor!H24)</f>
        <v>0</v>
      </c>
      <c r="K26" s="53">
        <f>IF(ISERROR($H26*Factor!I24), "-", $H26*Factor!I24)</f>
        <v>0</v>
      </c>
      <c r="L26" s="53" t="str">
        <f>IF(ISERROR($G26*Factor!J24), "-", $G26*Factor!J24)</f>
        <v>-</v>
      </c>
      <c r="M26" s="53">
        <f>IF(ISERROR($G26*Factor!K24), "-", $G26*Factor!K24)</f>
        <v>0</v>
      </c>
      <c r="N26" s="53">
        <f>IF(ISERROR($H26*Factor!L24), "-", $H26*Factor!L24)</f>
        <v>0</v>
      </c>
    </row>
    <row r="27" spans="2:14" ht="24" customHeight="1" x14ac:dyDescent="0.2">
      <c r="B27" s="88"/>
      <c r="C27" s="9">
        <v>21</v>
      </c>
      <c r="D27" s="70" t="s">
        <v>50</v>
      </c>
      <c r="E27" s="10" t="s">
        <v>51</v>
      </c>
      <c r="F27" s="71" t="s">
        <v>23</v>
      </c>
      <c r="G27" s="117"/>
      <c r="H27" s="117"/>
      <c r="I27" s="53" t="str">
        <f>IF(ISERROR($G27*Factor!G25), "-", $G27*Factor!G25)</f>
        <v>-</v>
      </c>
      <c r="J27" s="53">
        <f>IF(ISERROR($G27*Factor!H25), "-", $G27*Factor!H25)</f>
        <v>0</v>
      </c>
      <c r="K27" s="53">
        <f>IF(ISERROR($H27*Factor!I25), "-", $H27*Factor!I25)</f>
        <v>0</v>
      </c>
      <c r="L27" s="53" t="str">
        <f>IF(ISERROR($G27*Factor!J25), "-", $G27*Factor!J25)</f>
        <v>-</v>
      </c>
      <c r="M27" s="53">
        <f>IF(ISERROR($G27*Factor!K25), "-", $G27*Factor!K25)</f>
        <v>0</v>
      </c>
      <c r="N27" s="53">
        <f>IF(ISERROR($H27*Factor!L25), "-", $H27*Factor!L25)</f>
        <v>0</v>
      </c>
    </row>
    <row r="28" spans="2:14" ht="24" customHeight="1" x14ac:dyDescent="0.2">
      <c r="B28" s="88" t="s">
        <v>52</v>
      </c>
      <c r="C28" s="9">
        <v>22</v>
      </c>
      <c r="D28" s="70" t="s">
        <v>53</v>
      </c>
      <c r="E28" s="10" t="s">
        <v>54</v>
      </c>
      <c r="F28" s="71" t="s">
        <v>23</v>
      </c>
      <c r="G28" s="117"/>
      <c r="H28" s="117"/>
      <c r="I28" s="53" t="str">
        <f>IF(ISERROR($G28*Factor!G26), "-", $G28*Factor!G26)</f>
        <v>-</v>
      </c>
      <c r="J28" s="53" t="str">
        <f>IF(ISERROR($G28*Factor!H26), "-", $G28*Factor!H26)</f>
        <v>-</v>
      </c>
      <c r="K28" s="53" t="str">
        <f>IF(ISERROR($H28*Factor!I26), "-", $H28*Factor!I26)</f>
        <v>-</v>
      </c>
      <c r="L28" s="53">
        <f>IF(ISERROR($G28*Factor!J26), "-", $G28*Factor!J26)</f>
        <v>0</v>
      </c>
      <c r="M28" s="53" t="str">
        <f>IF(ISERROR($G28*Factor!K26), "-", $G28*Factor!K26)</f>
        <v>-</v>
      </c>
      <c r="N28" s="53">
        <f>IF(ISERROR($H28*Factor!L26), "-", $H28*Factor!L26)</f>
        <v>0</v>
      </c>
    </row>
    <row r="29" spans="2:14" ht="24" customHeight="1" x14ac:dyDescent="0.2">
      <c r="B29" s="88"/>
      <c r="C29" s="9">
        <v>23</v>
      </c>
      <c r="D29" s="118" t="s">
        <v>119</v>
      </c>
      <c r="E29" s="10" t="s">
        <v>55</v>
      </c>
      <c r="F29" s="71" t="s">
        <v>23</v>
      </c>
      <c r="G29" s="117"/>
      <c r="H29" s="117"/>
      <c r="I29" s="53" t="str">
        <f>IF(ISERROR($G29*Factor!G27), "-", $G29*Factor!G27)</f>
        <v>-</v>
      </c>
      <c r="J29" s="53" t="str">
        <f>IF(ISERROR($G29*Factor!H27), "-", $G29*Factor!H27)</f>
        <v>-</v>
      </c>
      <c r="K29" s="53" t="str">
        <f>IF(ISERROR($H29*Factor!I27), "-", $H29*Factor!I27)</f>
        <v>-</v>
      </c>
      <c r="L29" s="53">
        <f>IF(ISERROR($G29*Factor!J27), "-", $G29*Factor!J27)</f>
        <v>0</v>
      </c>
      <c r="M29" s="53" t="str">
        <f>IF(ISERROR($G29*Factor!K27), "-", $G29*Factor!K27)</f>
        <v>-</v>
      </c>
      <c r="N29" s="53">
        <f>IF(ISERROR($H29*Factor!L27), "-", $H29*Factor!L27)</f>
        <v>0</v>
      </c>
    </row>
    <row r="30" spans="2:14" ht="24" customHeight="1" x14ac:dyDescent="0.2">
      <c r="B30" s="88"/>
      <c r="C30" s="9">
        <v>24</v>
      </c>
      <c r="D30" s="70" t="s">
        <v>56</v>
      </c>
      <c r="E30" s="10" t="s">
        <v>57</v>
      </c>
      <c r="F30" s="71" t="s">
        <v>23</v>
      </c>
      <c r="G30" s="117"/>
      <c r="H30" s="117"/>
      <c r="I30" s="53" t="str">
        <f>IF(ISERROR($G30*Factor!G28), "-", $G30*Factor!G28)</f>
        <v>-</v>
      </c>
      <c r="J30" s="53" t="str">
        <f>IF(ISERROR($G30*Factor!H28), "-", $G30*Factor!H28)</f>
        <v>-</v>
      </c>
      <c r="K30" s="53" t="str">
        <f>IF(ISERROR($H30*Factor!I28), "-", $H30*Factor!I28)</f>
        <v>-</v>
      </c>
      <c r="L30" s="53">
        <f>IF(ISERROR($G30*Factor!J28), "-", $G30*Factor!J28)</f>
        <v>0</v>
      </c>
      <c r="M30" s="53" t="str">
        <f>IF(ISERROR($G30*Factor!K28), "-", $G30*Factor!K28)</f>
        <v>-</v>
      </c>
      <c r="N30" s="53">
        <f>IF(ISERROR($H30*Factor!L28), "-", $H30*Factor!L28)</f>
        <v>0</v>
      </c>
    </row>
    <row r="31" spans="2:14" ht="24" customHeight="1" x14ac:dyDescent="0.2">
      <c r="B31" s="88"/>
      <c r="C31" s="9">
        <v>25</v>
      </c>
      <c r="D31" s="70" t="s">
        <v>58</v>
      </c>
      <c r="E31" s="10" t="s">
        <v>59</v>
      </c>
      <c r="F31" s="71" t="s">
        <v>23</v>
      </c>
      <c r="G31" s="117"/>
      <c r="H31" s="117"/>
      <c r="I31" s="53" t="str">
        <f>IF(ISERROR($G31*Factor!G29), "-", $G31*Factor!G29)</f>
        <v>-</v>
      </c>
      <c r="J31" s="53" t="str">
        <f>IF(ISERROR($G31*Factor!H29), "-", $G31*Factor!H29)</f>
        <v>-</v>
      </c>
      <c r="K31" s="53" t="str">
        <f>IF(ISERROR($H31*Factor!I29), "-", $H31*Factor!I29)</f>
        <v>-</v>
      </c>
      <c r="L31" s="53">
        <f>IF(ISERROR($G31*Factor!J29), "-", $G31*Factor!J29)</f>
        <v>0</v>
      </c>
      <c r="M31" s="53" t="str">
        <f>IF(ISERROR($G31*Factor!K29), "-", $G31*Factor!K29)</f>
        <v>-</v>
      </c>
      <c r="N31" s="53">
        <f>IF(ISERROR($H31*Factor!L29), "-", $H31*Factor!L29)</f>
        <v>0</v>
      </c>
    </row>
    <row r="32" spans="2:14" ht="24" customHeight="1" x14ac:dyDescent="0.2">
      <c r="B32" s="88"/>
      <c r="C32" s="9">
        <v>26</v>
      </c>
      <c r="D32" s="70" t="s">
        <v>60</v>
      </c>
      <c r="E32" s="10" t="s">
        <v>61</v>
      </c>
      <c r="F32" s="71" t="s">
        <v>23</v>
      </c>
      <c r="G32" s="117"/>
      <c r="H32" s="117"/>
      <c r="I32" s="53" t="str">
        <f>IF(ISERROR($G32*Factor!G30), "-", $G32*Factor!G30)</f>
        <v>-</v>
      </c>
      <c r="J32" s="53" t="str">
        <f>IF(ISERROR($G32*Factor!H30), "-", $G32*Factor!H30)</f>
        <v>-</v>
      </c>
      <c r="K32" s="53" t="str">
        <f>IF(ISERROR($H32*Factor!I30), "-", $H32*Factor!I30)</f>
        <v>-</v>
      </c>
      <c r="L32" s="53">
        <f>IF(ISERROR($G32*Factor!J30), "-", $G32*Factor!J30)</f>
        <v>0</v>
      </c>
      <c r="M32" s="53" t="str">
        <f>IF(ISERROR($G32*Factor!K30), "-", $G32*Factor!K30)</f>
        <v>-</v>
      </c>
      <c r="N32" s="53">
        <f>IF(ISERROR($H32*Factor!L30), "-", $H32*Factor!L30)</f>
        <v>0</v>
      </c>
    </row>
    <row r="33" spans="2:14" ht="24" customHeight="1" x14ac:dyDescent="0.2">
      <c r="B33" s="82" t="s">
        <v>62</v>
      </c>
      <c r="C33" s="9">
        <v>27</v>
      </c>
      <c r="D33" s="70" t="s">
        <v>63</v>
      </c>
      <c r="E33" s="10" t="s">
        <v>64</v>
      </c>
      <c r="F33" s="71" t="s">
        <v>23</v>
      </c>
      <c r="G33" s="117"/>
      <c r="H33" s="117"/>
      <c r="I33" s="53" t="str">
        <f>IF(ISERROR($G33*Factor!G31), "-", $G33*Factor!G31)</f>
        <v>-</v>
      </c>
      <c r="J33" s="53" t="str">
        <f>IF(ISERROR($G33*Factor!H31), "-", $G33*Factor!H31)</f>
        <v>-</v>
      </c>
      <c r="K33" s="53" t="str">
        <f>IF(ISERROR($H33*Factor!I31), "-", $H33*Factor!I31)</f>
        <v>-</v>
      </c>
      <c r="L33" s="53">
        <f>IF(ISERROR($G33*Factor!J31), "-", $G33*Factor!J31)</f>
        <v>0</v>
      </c>
      <c r="M33" s="53" t="str">
        <f>IF(ISERROR($G33*Factor!K31), "-", $G33*Factor!K31)</f>
        <v>-</v>
      </c>
      <c r="N33" s="53">
        <f>IF(ISERROR($H33*Factor!L31), "-", $H33*Factor!L31)</f>
        <v>0</v>
      </c>
    </row>
    <row r="34" spans="2:14" ht="24" customHeight="1" x14ac:dyDescent="0.2">
      <c r="B34" s="82"/>
      <c r="C34" s="9">
        <v>28</v>
      </c>
      <c r="D34" s="70" t="s">
        <v>65</v>
      </c>
      <c r="E34" s="10" t="s">
        <v>66</v>
      </c>
      <c r="F34" s="71" t="s">
        <v>23</v>
      </c>
      <c r="G34" s="117"/>
      <c r="H34" s="117"/>
      <c r="I34" s="53" t="str">
        <f>IF(ISERROR($G34*Factor!G32), "-", $G34*Factor!G32)</f>
        <v>-</v>
      </c>
      <c r="J34" s="53" t="str">
        <f>IF(ISERROR($G34*Factor!H32), "-", $G34*Factor!H32)</f>
        <v>-</v>
      </c>
      <c r="K34" s="53" t="str">
        <f>IF(ISERROR($H34*Factor!I32), "-", $H34*Factor!I32)</f>
        <v>-</v>
      </c>
      <c r="L34" s="53">
        <f>IF(ISERROR($G34*Factor!J32), "-", $G34*Factor!J32)</f>
        <v>0</v>
      </c>
      <c r="M34" s="53" t="str">
        <f>IF(ISERROR($G34*Factor!K32), "-", $G34*Factor!K32)</f>
        <v>-</v>
      </c>
      <c r="N34" s="53">
        <f>IF(ISERROR($H34*Factor!L32), "-", $H34*Factor!L32)</f>
        <v>0</v>
      </c>
    </row>
    <row r="35" spans="2:14" ht="24" customHeight="1" x14ac:dyDescent="0.2">
      <c r="B35" s="82"/>
      <c r="C35" s="9">
        <v>29</v>
      </c>
      <c r="D35" s="70" t="s">
        <v>67</v>
      </c>
      <c r="E35" s="10" t="s">
        <v>68</v>
      </c>
      <c r="F35" s="71" t="s">
        <v>23</v>
      </c>
      <c r="G35" s="117"/>
      <c r="H35" s="117"/>
      <c r="I35" s="53" t="str">
        <f>IF(ISERROR($G35*Factor!G33), "-", $G35*Factor!G33)</f>
        <v>-</v>
      </c>
      <c r="J35" s="53" t="str">
        <f>IF(ISERROR($G35*Factor!H33), "-", $G35*Factor!H33)</f>
        <v>-</v>
      </c>
      <c r="K35" s="53" t="str">
        <f>IF(ISERROR($H35*Factor!I33), "-", $H35*Factor!I33)</f>
        <v>-</v>
      </c>
      <c r="L35" s="53">
        <f>IF(ISERROR($G35*Factor!J33), "-", $G35*Factor!J33)</f>
        <v>0</v>
      </c>
      <c r="M35" s="53" t="str">
        <f>IF(ISERROR($G35*Factor!K33), "-", $G35*Factor!K33)</f>
        <v>-</v>
      </c>
      <c r="N35" s="53">
        <f>IF(ISERROR($H35*Factor!L33), "-", $H35*Factor!L33)</f>
        <v>0</v>
      </c>
    </row>
    <row r="36" spans="2:14" ht="24" customHeight="1" x14ac:dyDescent="0.2">
      <c r="B36" s="82"/>
      <c r="C36" s="9">
        <v>30</v>
      </c>
      <c r="D36" s="120" t="s">
        <v>120</v>
      </c>
      <c r="E36" s="121"/>
      <c r="F36" s="122" t="s">
        <v>121</v>
      </c>
      <c r="G36" s="117"/>
      <c r="H36" s="117"/>
      <c r="I36" s="53" t="str">
        <f>IF(ISERROR($G36*Factor!G34), "-", $G36*Factor!G34)</f>
        <v>-</v>
      </c>
      <c r="J36" s="53" t="str">
        <f>IF(ISERROR($G36*Factor!H34), "-", $G36*Factor!H34)</f>
        <v>-</v>
      </c>
      <c r="K36" s="53" t="str">
        <f>IF(ISERROR($H36*Factor!I34), "-", $H36*Factor!I34)</f>
        <v>-</v>
      </c>
      <c r="L36" s="53">
        <f>IF(ISERROR($G36*Factor!J34), "-", $G36*Factor!J34)</f>
        <v>0</v>
      </c>
      <c r="M36" s="53" t="str">
        <f>IF(ISERROR($G36*Factor!K34), "-", $G36*Factor!K34)</f>
        <v>-</v>
      </c>
      <c r="N36" s="53">
        <f>IF(ISERROR($H36*Factor!L34), "-", $H36*Factor!L34)</f>
        <v>0</v>
      </c>
    </row>
    <row r="37" spans="2:14" ht="24" customHeight="1" x14ac:dyDescent="0.2">
      <c r="B37" s="82"/>
      <c r="C37" s="9">
        <v>31</v>
      </c>
      <c r="D37" s="120" t="s">
        <v>122</v>
      </c>
      <c r="E37" s="121"/>
      <c r="F37" s="122" t="s">
        <v>121</v>
      </c>
      <c r="G37" s="117"/>
      <c r="H37" s="117"/>
      <c r="I37" s="53" t="str">
        <f>IF(ISERROR($G37*Factor!G35), "-", $G37*Factor!G35)</f>
        <v>-</v>
      </c>
      <c r="J37" s="53" t="str">
        <f>IF(ISERROR($G37*Factor!H35), "-", $G37*Factor!H35)</f>
        <v>-</v>
      </c>
      <c r="K37" s="53" t="str">
        <f>IF(ISERROR($H37*Factor!I35), "-", $H37*Factor!I35)</f>
        <v>-</v>
      </c>
      <c r="L37" s="53">
        <f>IF(ISERROR($G37*Factor!J35), "-", $G37*Factor!J35)</f>
        <v>0</v>
      </c>
      <c r="M37" s="53" t="str">
        <f>IF(ISERROR($G37*Factor!K35), "-", $G37*Factor!K35)</f>
        <v>-</v>
      </c>
      <c r="N37" s="53">
        <f>IF(ISERROR($H37*Factor!L35), "-", $H37*Factor!L35)</f>
        <v>0</v>
      </c>
    </row>
    <row r="38" spans="2:14" ht="24" customHeight="1" x14ac:dyDescent="0.2">
      <c r="B38" s="82"/>
      <c r="C38" s="9">
        <v>32</v>
      </c>
      <c r="D38" s="120" t="s">
        <v>123</v>
      </c>
      <c r="E38" s="121" t="s">
        <v>68</v>
      </c>
      <c r="F38" s="122" t="s">
        <v>121</v>
      </c>
      <c r="G38" s="117"/>
      <c r="H38" s="117"/>
      <c r="I38" s="53" t="str">
        <f>IF(ISERROR($G38*Factor!G36), "-", $G38*Factor!G36)</f>
        <v>-</v>
      </c>
      <c r="J38" s="53" t="str">
        <f>IF(ISERROR($G38*Factor!H36), "-", $G38*Factor!H36)</f>
        <v>-</v>
      </c>
      <c r="K38" s="53" t="str">
        <f>IF(ISERROR($H38*Factor!I36), "-", $H38*Factor!I36)</f>
        <v>-</v>
      </c>
      <c r="L38" s="53">
        <f>IF(ISERROR($G38*Factor!J36), "-", $G38*Factor!J36)</f>
        <v>0</v>
      </c>
      <c r="M38" s="53" t="str">
        <f>IF(ISERROR($G38*Factor!K36), "-", $G38*Factor!K36)</f>
        <v>-</v>
      </c>
      <c r="N38" s="53">
        <f>IF(ISERROR($H38*Factor!L36), "-", $H38*Factor!L36)</f>
        <v>0</v>
      </c>
    </row>
    <row r="39" spans="2:14" ht="24" customHeight="1" x14ac:dyDescent="0.2">
      <c r="B39" s="123" t="s">
        <v>124</v>
      </c>
      <c r="C39" s="9">
        <v>33</v>
      </c>
      <c r="D39" s="120" t="s">
        <v>140</v>
      </c>
      <c r="E39" s="10" t="s">
        <v>152</v>
      </c>
      <c r="F39" s="71" t="s">
        <v>23</v>
      </c>
      <c r="G39" s="117"/>
      <c r="H39" s="117"/>
      <c r="I39" s="53" t="str">
        <f>IF(ISERROR($G39*Factor!G37), "-", $G39*Factor!G37)</f>
        <v>-</v>
      </c>
      <c r="J39" s="53" t="str">
        <f>IF(ISERROR($G39*Factor!H37), "-", $G39*Factor!H37)</f>
        <v>-</v>
      </c>
      <c r="K39" s="53" t="str">
        <f>IF(ISERROR($H39*Factor!I37), "-", $H39*Factor!I37)</f>
        <v>-</v>
      </c>
      <c r="L39" s="53">
        <f>IF(ISERROR($G39*Factor!J37), "-", $G39*Factor!J37)</f>
        <v>0</v>
      </c>
      <c r="M39" s="53" t="str">
        <f>IF(ISERROR($G39*Factor!K37), "-", $G39*Factor!K37)</f>
        <v>-</v>
      </c>
      <c r="N39" s="53">
        <f>IF(ISERROR($H39*Factor!L37), "-", $H39*Factor!L37)</f>
        <v>0</v>
      </c>
    </row>
    <row r="40" spans="2:14" ht="24" customHeight="1" x14ac:dyDescent="0.2">
      <c r="B40" s="124"/>
      <c r="C40" s="9" t="s">
        <v>69</v>
      </c>
      <c r="D40" s="70" t="s">
        <v>70</v>
      </c>
      <c r="E40" s="10" t="s">
        <v>71</v>
      </c>
      <c r="F40" s="71" t="s">
        <v>72</v>
      </c>
      <c r="G40" s="117"/>
      <c r="H40" s="117"/>
      <c r="I40" s="53">
        <f>IF(ISERROR($G40*Factor!G38), "-", $G40*Factor!G38)</f>
        <v>0</v>
      </c>
      <c r="J40" s="53">
        <f>IF(ISERROR($G40*Factor!H38), "-", $G40*Factor!H38)</f>
        <v>0</v>
      </c>
      <c r="K40" s="53">
        <f>IF(ISERROR($H40*Factor!I38), "-", $H40*Factor!I38)</f>
        <v>0</v>
      </c>
      <c r="L40" s="53">
        <f>IF(ISERROR($G40*Factor!J38), "-", $G40*Factor!J38)</f>
        <v>0</v>
      </c>
      <c r="M40" s="53">
        <f>IF(ISERROR($G40*Factor!K38), "-", $G40*Factor!K38)</f>
        <v>0</v>
      </c>
      <c r="N40" s="53">
        <f>IF(ISERROR($H40*Factor!L38), "-", $H40*Factor!L38)</f>
        <v>0</v>
      </c>
    </row>
    <row r="41" spans="2:14" ht="14.25" x14ac:dyDescent="0.2">
      <c r="B41" s="83" t="s">
        <v>83</v>
      </c>
      <c r="C41" s="84"/>
      <c r="D41" s="84"/>
      <c r="E41" s="84"/>
      <c r="F41" s="84"/>
      <c r="G41" s="84"/>
      <c r="H41" s="85"/>
      <c r="I41" s="53">
        <f t="shared" ref="I41:N41" si="0">SUM(I7:I40)</f>
        <v>0</v>
      </c>
      <c r="J41" s="53">
        <f t="shared" si="0"/>
        <v>0</v>
      </c>
      <c r="K41" s="53">
        <f t="shared" si="0"/>
        <v>0</v>
      </c>
      <c r="L41" s="53">
        <f t="shared" si="0"/>
        <v>0</v>
      </c>
      <c r="M41" s="53">
        <f t="shared" si="0"/>
        <v>0</v>
      </c>
      <c r="N41" s="53">
        <f t="shared" si="0"/>
        <v>0</v>
      </c>
    </row>
    <row r="42" spans="2:14" ht="18.75" x14ac:dyDescent="0.2">
      <c r="B42" s="62"/>
      <c r="C42" s="62"/>
      <c r="D42" s="62"/>
      <c r="E42" s="62"/>
      <c r="F42" s="62"/>
      <c r="G42" s="62"/>
      <c r="H42" s="62"/>
      <c r="I42" s="62" t="s">
        <v>125</v>
      </c>
      <c r="J42" s="125" t="str">
        <f>IF(I41+J41-K41=0, "", I41+J41-K41)</f>
        <v/>
      </c>
      <c r="K42" s="62" t="s">
        <v>108</v>
      </c>
      <c r="L42" s="62" t="s">
        <v>153</v>
      </c>
      <c r="M42" s="126" t="str">
        <f>IF(L41+M41-N41=0, "", L41+M41-N41)</f>
        <v/>
      </c>
      <c r="N42" s="62" t="s">
        <v>154</v>
      </c>
    </row>
    <row r="43" spans="2:14" ht="18.75" x14ac:dyDescent="0.2">
      <c r="B43" s="62"/>
      <c r="C43" s="62"/>
      <c r="D43" s="62"/>
      <c r="E43" s="62"/>
      <c r="F43" s="62"/>
      <c r="G43" s="62"/>
      <c r="H43" s="62"/>
      <c r="I43" s="62" t="s">
        <v>126</v>
      </c>
      <c r="J43" s="127" t="str">
        <f>IF(ISERROR(J42/F3), "", J42/F3)</f>
        <v/>
      </c>
      <c r="K43" s="62" t="s">
        <v>127</v>
      </c>
      <c r="L43" s="62" t="s">
        <v>126</v>
      </c>
      <c r="M43" s="128" t="str">
        <f>IF(ISERROR(M42/F3), "", M42/F3)</f>
        <v/>
      </c>
      <c r="N43" s="62" t="s">
        <v>155</v>
      </c>
    </row>
  </sheetData>
  <mergeCells count="18">
    <mergeCell ref="B33:B38"/>
    <mergeCell ref="B39:B40"/>
    <mergeCell ref="B41:H41"/>
    <mergeCell ref="B7:B8"/>
    <mergeCell ref="B18:B25"/>
    <mergeCell ref="B26:B27"/>
    <mergeCell ref="B28:B32"/>
    <mergeCell ref="B9:B13"/>
    <mergeCell ref="B14:B17"/>
    <mergeCell ref="I4:K4"/>
    <mergeCell ref="L4:N4"/>
    <mergeCell ref="B5:D6"/>
    <mergeCell ref="E5:E6"/>
    <mergeCell ref="F5:F6"/>
    <mergeCell ref="G5:G6"/>
    <mergeCell ref="H5:H6"/>
    <mergeCell ref="I6:K6"/>
    <mergeCell ref="L6:N6"/>
  </mergeCells>
  <phoneticPr fontId="1"/>
  <pageMargins left="0.7" right="0.7" top="0.75" bottom="0.75" header="0.3" footer="0.3"/>
  <pageSetup paperSize="9" scale="4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AA25"/>
  <sheetViews>
    <sheetView showGridLines="0" zoomScale="85" zoomScaleNormal="85" workbookViewId="0">
      <selection activeCell="W8" sqref="W8"/>
    </sheetView>
  </sheetViews>
  <sheetFormatPr defaultRowHeight="14.25" x14ac:dyDescent="0.2"/>
  <cols>
    <col min="1" max="2" width="1.5" customWidth="1"/>
    <col min="5" max="5" width="11.625" bestFit="1" customWidth="1"/>
    <col min="6" max="6" width="5.875" customWidth="1"/>
    <col min="8" max="8" width="11.625" customWidth="1"/>
    <col min="9" max="9" width="1.375" customWidth="1"/>
    <col min="10" max="10" width="6.125" customWidth="1"/>
    <col min="11" max="11" width="1.5" customWidth="1"/>
    <col min="13" max="13" width="8.375" customWidth="1"/>
    <col min="14" max="14" width="11.625" customWidth="1"/>
    <col min="15" max="15" width="5.875" customWidth="1"/>
    <col min="17" max="17" width="11.625" customWidth="1"/>
    <col min="18" max="18" width="1.375" style="12" customWidth="1"/>
    <col min="19" max="19" width="6.125" customWidth="1"/>
    <col min="20" max="20" width="1.5" customWidth="1"/>
    <col min="23" max="23" width="11.625" customWidth="1"/>
    <col min="26" max="26" width="11.625" customWidth="1"/>
    <col min="27" max="27" width="1.375" customWidth="1"/>
  </cols>
  <sheetData>
    <row r="1" spans="2:27" ht="39" customHeight="1" x14ac:dyDescent="0.2">
      <c r="C1" s="44" t="s">
        <v>98</v>
      </c>
    </row>
    <row r="2" spans="2:27" ht="38.25" customHeight="1" x14ac:dyDescent="0.2">
      <c r="C2" s="42" t="s">
        <v>96</v>
      </c>
      <c r="U2" s="43" t="s">
        <v>97</v>
      </c>
    </row>
    <row r="3" spans="2:27" ht="9" customHeight="1" x14ac:dyDescent="0.2">
      <c r="B3" s="22"/>
      <c r="C3" s="23"/>
      <c r="D3" s="23"/>
      <c r="E3" s="23"/>
      <c r="F3" s="23"/>
      <c r="G3" s="23"/>
      <c r="H3" s="23"/>
      <c r="I3" s="24"/>
      <c r="T3" s="32"/>
      <c r="U3" s="33"/>
      <c r="V3" s="33"/>
      <c r="W3" s="33"/>
      <c r="X3" s="33"/>
      <c r="Y3" s="33"/>
      <c r="Z3" s="33"/>
      <c r="AA3" s="34"/>
    </row>
    <row r="4" spans="2:27" ht="19.5" thickBot="1" x14ac:dyDescent="0.25">
      <c r="B4" s="25"/>
      <c r="C4" s="26" t="s">
        <v>86</v>
      </c>
      <c r="D4" s="26"/>
      <c r="E4" s="26"/>
      <c r="F4" s="26" t="s">
        <v>89</v>
      </c>
      <c r="G4" s="26"/>
      <c r="H4" s="26"/>
      <c r="I4" s="27"/>
      <c r="T4" s="35"/>
      <c r="U4" s="36" t="s">
        <v>92</v>
      </c>
      <c r="V4" s="36"/>
      <c r="W4" s="36"/>
      <c r="X4" s="36" t="s">
        <v>94</v>
      </c>
      <c r="Y4" s="36"/>
      <c r="Z4" s="36"/>
      <c r="AA4" s="37"/>
    </row>
    <row r="5" spans="2:27" ht="15.75" thickTop="1" thickBot="1" x14ac:dyDescent="0.25">
      <c r="B5" s="25"/>
      <c r="C5" s="26"/>
      <c r="D5" s="26"/>
      <c r="E5" s="54" t="str">
        <f>'Cal Sheet'!$J$42</f>
        <v/>
      </c>
      <c r="F5" s="26"/>
      <c r="G5" s="26"/>
      <c r="H5" s="54" t="str">
        <f>'Cal Sheet'!$M$42</f>
        <v/>
      </c>
      <c r="I5" s="27"/>
      <c r="K5" s="13"/>
      <c r="L5" s="14"/>
      <c r="M5" s="14"/>
      <c r="N5" s="14"/>
      <c r="O5" s="14"/>
      <c r="P5" s="14"/>
      <c r="Q5" s="14"/>
      <c r="R5" s="15"/>
      <c r="T5" s="35"/>
      <c r="U5" s="36"/>
      <c r="V5" s="52"/>
      <c r="W5" s="57" t="str">
        <f>IF(ISERROR(IF($E$5-$N$7=0, "", $E$5-$N$7))=TRUE, "",IF($E$5-$N$7=0, "", $E$5-$N$7))</f>
        <v/>
      </c>
      <c r="X5" s="36"/>
      <c r="Y5" s="52"/>
      <c r="Z5" s="57" t="str">
        <f>IF(ISERROR(IF($H$5-$Q$7=0, "", $H$5-$Q$7))=TRUE, "",IF($H$5-$Q$7=0, "", $H$5-$Q$7))</f>
        <v/>
      </c>
      <c r="AA5" s="37"/>
    </row>
    <row r="6" spans="2:27" ht="20.25" thickTop="1" thickBot="1" x14ac:dyDescent="0.25">
      <c r="B6" s="25"/>
      <c r="C6" s="26"/>
      <c r="D6" s="26"/>
      <c r="E6" s="45" t="s">
        <v>102</v>
      </c>
      <c r="F6" s="26"/>
      <c r="G6" s="26"/>
      <c r="H6" s="45" t="s">
        <v>103</v>
      </c>
      <c r="I6" s="27"/>
      <c r="K6" s="16"/>
      <c r="L6" s="17" t="s">
        <v>88</v>
      </c>
      <c r="M6" s="17"/>
      <c r="N6" s="17"/>
      <c r="O6" s="17" t="s">
        <v>91</v>
      </c>
      <c r="P6" s="17"/>
      <c r="Q6" s="17"/>
      <c r="R6" s="18"/>
      <c r="T6" s="35"/>
      <c r="U6" s="36"/>
      <c r="V6" s="36"/>
      <c r="W6" s="47" t="s">
        <v>101</v>
      </c>
      <c r="X6" s="36"/>
      <c r="Y6" s="36"/>
      <c r="Z6" s="51" t="s">
        <v>104</v>
      </c>
      <c r="AA6" s="37"/>
    </row>
    <row r="7" spans="2:27" ht="15.75" customHeight="1" thickTop="1" thickBot="1" x14ac:dyDescent="0.25">
      <c r="B7" s="25"/>
      <c r="C7" s="26" t="s">
        <v>87</v>
      </c>
      <c r="D7" s="26"/>
      <c r="E7" s="26"/>
      <c r="F7" s="26" t="s">
        <v>90</v>
      </c>
      <c r="G7" s="26"/>
      <c r="H7" s="26"/>
      <c r="I7" s="27"/>
      <c r="K7" s="16"/>
      <c r="L7" s="17"/>
      <c r="M7" s="17"/>
      <c r="N7" s="55" t="str">
        <f>IF(ISERROR(IF($N$10*'Cal Sheet'!$F$3=0, "", $N$10*'Cal Sheet'!$F$3))=TRUE, "",IF($N$10*'Cal Sheet'!$F$3=0, "", $N$10*'Cal Sheet'!$F$3))</f>
        <v/>
      </c>
      <c r="O7" s="17"/>
      <c r="P7" s="17"/>
      <c r="Q7" s="55" t="str">
        <f>IF($Q$10*'Cal Sheet'!$F$3=0, "", $Q$10*'Cal Sheet'!$F$3)</f>
        <v/>
      </c>
      <c r="R7" s="18"/>
      <c r="T7" s="35"/>
      <c r="U7" s="36" t="s">
        <v>93</v>
      </c>
      <c r="V7" s="36"/>
      <c r="W7" s="31"/>
      <c r="X7" s="36" t="s">
        <v>95</v>
      </c>
      <c r="Y7" s="36"/>
      <c r="Z7" s="36"/>
      <c r="AA7" s="37"/>
    </row>
    <row r="8" spans="2:27" ht="15" customHeight="1" thickTop="1" thickBot="1" x14ac:dyDescent="0.25">
      <c r="B8" s="25"/>
      <c r="C8" s="26"/>
      <c r="D8" s="26"/>
      <c r="E8" s="54" t="str">
        <f>'Cal Sheet'!$J$43</f>
        <v/>
      </c>
      <c r="F8" s="26"/>
      <c r="G8" s="26"/>
      <c r="H8" s="54" t="str">
        <f>'Cal Sheet'!$M$43</f>
        <v/>
      </c>
      <c r="I8" s="27"/>
      <c r="K8" s="16"/>
      <c r="L8" s="17"/>
      <c r="M8" s="17"/>
      <c r="N8" s="49" t="s">
        <v>101</v>
      </c>
      <c r="O8" s="17"/>
      <c r="P8" s="17"/>
      <c r="Q8" s="49" t="s">
        <v>103</v>
      </c>
      <c r="R8" s="18"/>
      <c r="T8" s="35"/>
      <c r="U8" s="36"/>
      <c r="V8" s="52"/>
      <c r="W8" s="57" t="str">
        <f>IF(ISERROR(IF($E$8-$N$10=0, "", $E$8-$N$10))=TRUE, "",IF($E$8-$N$10=0, "", $E$8-$N$10))</f>
        <v/>
      </c>
      <c r="X8" s="36"/>
      <c r="Y8" s="52"/>
      <c r="Z8" s="57" t="str">
        <f>IF(ISERROR(IF($H$8-$Q$10=0, "", $H$8-$Q$10))=TRUE, "",IF($H$8-$Q$10=0, "", $H$8-$Q$10))</f>
        <v/>
      </c>
      <c r="AA8" s="37"/>
    </row>
    <row r="9" spans="2:27" ht="15" customHeight="1" thickTop="1" x14ac:dyDescent="0.2">
      <c r="B9" s="28"/>
      <c r="C9" s="29"/>
      <c r="D9" s="29"/>
      <c r="E9" s="46" t="s">
        <v>109</v>
      </c>
      <c r="F9" s="29"/>
      <c r="G9" s="29"/>
      <c r="H9" s="46" t="s">
        <v>110</v>
      </c>
      <c r="I9" s="30"/>
      <c r="K9" s="16"/>
      <c r="L9" s="17" t="s">
        <v>99</v>
      </c>
      <c r="M9" s="17"/>
      <c r="N9" s="17"/>
      <c r="O9" s="41" t="s">
        <v>100</v>
      </c>
      <c r="P9" s="17"/>
      <c r="Q9" s="17"/>
      <c r="R9" s="18"/>
      <c r="T9" s="38"/>
      <c r="U9" s="39"/>
      <c r="V9" s="39"/>
      <c r="W9" s="48" t="s">
        <v>113</v>
      </c>
      <c r="X9" s="39"/>
      <c r="Y9" s="39"/>
      <c r="Z9" s="48" t="s">
        <v>112</v>
      </c>
      <c r="AA9" s="40"/>
    </row>
    <row r="10" spans="2:27" ht="17.25" customHeight="1" x14ac:dyDescent="0.2">
      <c r="K10" s="16"/>
      <c r="L10" s="17"/>
      <c r="M10" s="17"/>
      <c r="N10" s="60"/>
      <c r="O10" s="17"/>
      <c r="P10" s="17"/>
      <c r="Q10" s="56"/>
      <c r="R10" s="18"/>
    </row>
    <row r="11" spans="2:27" ht="15" customHeight="1" x14ac:dyDescent="0.2">
      <c r="K11" s="19"/>
      <c r="L11" s="61"/>
      <c r="M11" s="20"/>
      <c r="N11" s="61" t="s">
        <v>111</v>
      </c>
      <c r="O11" s="20"/>
      <c r="P11" s="20"/>
      <c r="Q11" s="50" t="s">
        <v>112</v>
      </c>
      <c r="R11" s="21"/>
      <c r="U11" s="59" t="s">
        <v>106</v>
      </c>
    </row>
    <row r="12" spans="2:27" x14ac:dyDescent="0.2">
      <c r="W12" s="58" t="str">
        <f>IF(ISERROR(($W$5-$E$5)/$E$5)=TRUE, "",($W$5-$E$5)/$E$5)</f>
        <v/>
      </c>
      <c r="Z12" s="58" t="str">
        <f>IF(ISERROR(($Z$5-$H$5)/$H$5)=TRUE, "",($Z$5-$H$5)/$H$5)</f>
        <v/>
      </c>
    </row>
    <row r="14" spans="2:27" x14ac:dyDescent="0.2">
      <c r="M14" t="s">
        <v>105</v>
      </c>
    </row>
    <row r="15" spans="2:27" ht="15" thickBot="1" x14ac:dyDescent="0.25">
      <c r="L15" t="s">
        <v>114</v>
      </c>
    </row>
    <row r="16" spans="2:27" ht="15.75" thickTop="1" thickBot="1" x14ac:dyDescent="0.25">
      <c r="M16" s="60"/>
      <c r="N16" t="s">
        <v>115</v>
      </c>
      <c r="P16" s="63" t="str">
        <f>IF($M$16*$O$17=0, "", $M$16*$O$17)</f>
        <v/>
      </c>
      <c r="Q16" t="s">
        <v>116</v>
      </c>
    </row>
    <row r="17" spans="14:18" ht="9" customHeight="1" thickTop="1" x14ac:dyDescent="0.2">
      <c r="N17" s="64" t="s">
        <v>117</v>
      </c>
      <c r="O17" s="65">
        <v>9.7999999999999997E-3</v>
      </c>
    </row>
    <row r="18" spans="14:18" ht="9" customHeight="1" x14ac:dyDescent="0.2">
      <c r="P18" s="12"/>
      <c r="R18"/>
    </row>
    <row r="19" spans="14:18" ht="9" customHeight="1" x14ac:dyDescent="0.2">
      <c r="P19" s="12"/>
      <c r="R19"/>
    </row>
    <row r="20" spans="14:18" x14ac:dyDescent="0.2">
      <c r="P20" s="12"/>
      <c r="R20"/>
    </row>
    <row r="21" spans="14:18" x14ac:dyDescent="0.2">
      <c r="P21" s="12"/>
      <c r="R21"/>
    </row>
    <row r="22" spans="14:18" x14ac:dyDescent="0.2">
      <c r="P22" s="12"/>
      <c r="R22"/>
    </row>
    <row r="25" spans="14:18" ht="9" customHeight="1" x14ac:dyDescent="0.2"/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L38"/>
  <sheetViews>
    <sheetView zoomScale="60" zoomScaleNormal="60" workbookViewId="0">
      <selection activeCell="I16" sqref="I16"/>
    </sheetView>
  </sheetViews>
  <sheetFormatPr defaultColWidth="9" defaultRowHeight="14.25" x14ac:dyDescent="0.2"/>
  <cols>
    <col min="1" max="1" width="3.125" style="1" customWidth="1"/>
    <col min="2" max="2" width="12.125" style="1" customWidth="1"/>
    <col min="3" max="3" width="4" style="1" customWidth="1"/>
    <col min="4" max="4" width="16.5" style="1" customWidth="1"/>
    <col min="5" max="5" width="0" style="1" hidden="1" customWidth="1"/>
    <col min="6" max="6" width="11.125" style="1" customWidth="1"/>
    <col min="7" max="9" width="16.5" style="1" customWidth="1"/>
    <col min="10" max="12" width="16.625" style="1" customWidth="1"/>
    <col min="13" max="16384" width="9" style="1"/>
  </cols>
  <sheetData>
    <row r="2" spans="2:12" ht="18.75" x14ac:dyDescent="0.2">
      <c r="G2" s="94" t="s">
        <v>79</v>
      </c>
      <c r="H2" s="95"/>
      <c r="I2" s="96"/>
      <c r="J2" s="94" t="s">
        <v>128</v>
      </c>
      <c r="K2" s="95"/>
      <c r="L2" s="96"/>
    </row>
    <row r="3" spans="2:12" ht="51.75" x14ac:dyDescent="0.2">
      <c r="B3" s="102" t="s">
        <v>82</v>
      </c>
      <c r="C3" s="103"/>
      <c r="D3" s="104"/>
      <c r="E3" s="108" t="s">
        <v>2</v>
      </c>
      <c r="F3" s="100" t="s">
        <v>3</v>
      </c>
      <c r="G3" s="2" t="s">
        <v>75</v>
      </c>
      <c r="H3" s="2" t="s">
        <v>76</v>
      </c>
      <c r="I3" s="2" t="s">
        <v>77</v>
      </c>
      <c r="J3" s="2" t="s">
        <v>129</v>
      </c>
      <c r="K3" s="2" t="s">
        <v>130</v>
      </c>
      <c r="L3" s="2" t="s">
        <v>131</v>
      </c>
    </row>
    <row r="4" spans="2:12" ht="18.75" x14ac:dyDescent="0.2">
      <c r="B4" s="105"/>
      <c r="C4" s="106"/>
      <c r="D4" s="107"/>
      <c r="E4" s="109"/>
      <c r="F4" s="101"/>
      <c r="G4" s="3" t="s">
        <v>78</v>
      </c>
      <c r="H4" s="3" t="s">
        <v>78</v>
      </c>
      <c r="I4" s="3" t="s">
        <v>78</v>
      </c>
      <c r="J4" s="3" t="s">
        <v>132</v>
      </c>
      <c r="K4" s="3" t="s">
        <v>132</v>
      </c>
      <c r="L4" s="3" t="s">
        <v>132</v>
      </c>
    </row>
    <row r="5" spans="2:12" ht="17.25" customHeight="1" x14ac:dyDescent="0.2">
      <c r="B5" s="110" t="s">
        <v>9</v>
      </c>
      <c r="C5" s="4">
        <v>1</v>
      </c>
      <c r="D5" s="66" t="s">
        <v>10</v>
      </c>
      <c r="E5" s="68" t="s">
        <v>11</v>
      </c>
      <c r="F5" s="67" t="s">
        <v>133</v>
      </c>
      <c r="G5" s="112">
        <v>35.9</v>
      </c>
      <c r="H5" s="3" t="s">
        <v>73</v>
      </c>
      <c r="I5" s="6">
        <v>35.9</v>
      </c>
      <c r="J5" s="112">
        <v>2.0150000000000001</v>
      </c>
      <c r="K5" s="6" t="s">
        <v>80</v>
      </c>
      <c r="L5" s="6">
        <f>J5</f>
        <v>2.0150000000000001</v>
      </c>
    </row>
    <row r="6" spans="2:12" ht="17.25" customHeight="1" x14ac:dyDescent="0.2">
      <c r="B6" s="111"/>
      <c r="C6" s="4">
        <v>2</v>
      </c>
      <c r="D6" s="66" t="s">
        <v>12</v>
      </c>
      <c r="E6" s="68" t="s">
        <v>13</v>
      </c>
      <c r="F6" s="67" t="s">
        <v>133</v>
      </c>
      <c r="G6" s="112">
        <v>35.9</v>
      </c>
      <c r="H6" s="3" t="s">
        <v>73</v>
      </c>
      <c r="I6" s="6">
        <v>35.9</v>
      </c>
      <c r="J6" s="112">
        <v>2.0139999999999998</v>
      </c>
      <c r="K6" s="6" t="s">
        <v>80</v>
      </c>
      <c r="L6" s="6">
        <f>J6</f>
        <v>2.0139999999999998</v>
      </c>
    </row>
    <row r="7" spans="2:12" ht="17.25" customHeight="1" x14ac:dyDescent="0.2">
      <c r="B7" s="89" t="s">
        <v>14</v>
      </c>
      <c r="C7" s="4">
        <v>3</v>
      </c>
      <c r="D7" s="66" t="s">
        <v>15</v>
      </c>
      <c r="E7" s="68" t="s">
        <v>16</v>
      </c>
      <c r="F7" s="67" t="s">
        <v>134</v>
      </c>
      <c r="G7" s="6">
        <v>37.700000000000003</v>
      </c>
      <c r="H7" s="3" t="s">
        <v>73</v>
      </c>
      <c r="I7" s="6">
        <v>37.700000000000003</v>
      </c>
      <c r="J7" s="6">
        <v>2.907</v>
      </c>
      <c r="K7" s="6" t="s">
        <v>80</v>
      </c>
      <c r="L7" s="6">
        <f>J7</f>
        <v>2.907</v>
      </c>
    </row>
    <row r="8" spans="2:12" ht="17.25" customHeight="1" x14ac:dyDescent="0.2">
      <c r="B8" s="90"/>
      <c r="C8" s="4">
        <v>4</v>
      </c>
      <c r="D8" s="66" t="s">
        <v>17</v>
      </c>
      <c r="E8" s="68" t="s">
        <v>18</v>
      </c>
      <c r="F8" s="67" t="s">
        <v>134</v>
      </c>
      <c r="G8" s="6">
        <v>35.1</v>
      </c>
      <c r="H8" s="3" t="s">
        <v>73</v>
      </c>
      <c r="I8" s="6">
        <v>35.1</v>
      </c>
      <c r="J8" s="6">
        <v>2.601</v>
      </c>
      <c r="K8" s="6" t="s">
        <v>80</v>
      </c>
      <c r="L8" s="6">
        <v>2.601</v>
      </c>
    </row>
    <row r="9" spans="2:12" ht="17.25" customHeight="1" x14ac:dyDescent="0.2">
      <c r="B9" s="90"/>
      <c r="C9" s="4">
        <v>5</v>
      </c>
      <c r="D9" s="66" t="s">
        <v>19</v>
      </c>
      <c r="E9" s="68" t="s">
        <v>20</v>
      </c>
      <c r="F9" s="67" t="s">
        <v>134</v>
      </c>
      <c r="G9" s="6">
        <v>34.700000000000003</v>
      </c>
      <c r="H9" s="3" t="s">
        <v>73</v>
      </c>
      <c r="I9" s="6">
        <v>34.700000000000003</v>
      </c>
      <c r="J9" s="6">
        <v>2.4809999999999999</v>
      </c>
      <c r="K9" s="6" t="s">
        <v>80</v>
      </c>
      <c r="L9" s="6">
        <f>J9</f>
        <v>2.4809999999999999</v>
      </c>
    </row>
    <row r="10" spans="2:12" ht="17.25" customHeight="1" x14ac:dyDescent="0.2">
      <c r="B10" s="90"/>
      <c r="C10" s="4">
        <v>6</v>
      </c>
      <c r="D10" s="66" t="s">
        <v>21</v>
      </c>
      <c r="E10" s="68" t="s">
        <v>22</v>
      </c>
      <c r="F10" s="67" t="s">
        <v>23</v>
      </c>
      <c r="G10" s="6">
        <v>47.3</v>
      </c>
      <c r="H10" s="3" t="s">
        <v>73</v>
      </c>
      <c r="I10" s="6">
        <v>47.3</v>
      </c>
      <c r="J10" s="6">
        <v>2.9849999999999999</v>
      </c>
      <c r="K10" s="6" t="s">
        <v>80</v>
      </c>
      <c r="L10" s="6">
        <f>J10</f>
        <v>2.9849999999999999</v>
      </c>
    </row>
    <row r="11" spans="2:12" ht="17.25" customHeight="1" x14ac:dyDescent="0.2">
      <c r="B11" s="91"/>
      <c r="C11" s="4">
        <v>7</v>
      </c>
      <c r="D11" s="66" t="s">
        <v>118</v>
      </c>
      <c r="E11" s="68" t="s">
        <v>22</v>
      </c>
      <c r="F11" s="67" t="s">
        <v>133</v>
      </c>
      <c r="G11" s="113">
        <v>35.9</v>
      </c>
      <c r="H11" s="114" t="s">
        <v>73</v>
      </c>
      <c r="I11" s="113">
        <f>G11</f>
        <v>35.9</v>
      </c>
      <c r="J11" s="113">
        <v>2.0150000000000001</v>
      </c>
      <c r="K11" s="113" t="s">
        <v>74</v>
      </c>
      <c r="L11" s="113">
        <v>2.0150000000000001</v>
      </c>
    </row>
    <row r="12" spans="2:12" ht="17.25" customHeight="1" x14ac:dyDescent="0.2">
      <c r="B12" s="89" t="s">
        <v>24</v>
      </c>
      <c r="C12" s="4">
        <v>8</v>
      </c>
      <c r="D12" s="66" t="s">
        <v>25</v>
      </c>
      <c r="E12" s="68" t="s">
        <v>26</v>
      </c>
      <c r="F12" s="67" t="s">
        <v>27</v>
      </c>
      <c r="G12" s="6">
        <v>30.1</v>
      </c>
      <c r="H12" s="3" t="s">
        <v>73</v>
      </c>
      <c r="I12" s="6">
        <v>30.1</v>
      </c>
      <c r="J12" s="6">
        <v>3.2570000000000001</v>
      </c>
      <c r="K12" s="3" t="s">
        <v>80</v>
      </c>
      <c r="L12" s="6">
        <f>J12</f>
        <v>3.2570000000000001</v>
      </c>
    </row>
    <row r="13" spans="2:12" ht="17.25" customHeight="1" x14ac:dyDescent="0.2">
      <c r="B13" s="90"/>
      <c r="C13" s="4">
        <v>9</v>
      </c>
      <c r="D13" s="66" t="s">
        <v>28</v>
      </c>
      <c r="E13" s="68" t="s">
        <v>29</v>
      </c>
      <c r="F13" s="67" t="s">
        <v>27</v>
      </c>
      <c r="G13" s="6">
        <v>25.9</v>
      </c>
      <c r="H13" s="3" t="s">
        <v>73</v>
      </c>
      <c r="I13" s="6">
        <v>25.9</v>
      </c>
      <c r="J13" s="6">
        <v>2.4620000000000002</v>
      </c>
      <c r="K13" s="3" t="s">
        <v>80</v>
      </c>
      <c r="L13" s="6">
        <v>2.4620000000000002</v>
      </c>
    </row>
    <row r="14" spans="2:12" ht="17.25" customHeight="1" x14ac:dyDescent="0.2">
      <c r="B14" s="90"/>
      <c r="C14" s="4">
        <v>10</v>
      </c>
      <c r="D14" s="66" t="s">
        <v>30</v>
      </c>
      <c r="E14" s="68" t="s">
        <v>31</v>
      </c>
      <c r="F14" s="67" t="s">
        <v>27</v>
      </c>
      <c r="G14" s="6">
        <v>30.1</v>
      </c>
      <c r="H14" s="3" t="s">
        <v>73</v>
      </c>
      <c r="I14" s="112">
        <v>30.1</v>
      </c>
      <c r="J14" s="6">
        <v>3.2570000000000001</v>
      </c>
      <c r="K14" s="6" t="s">
        <v>80</v>
      </c>
      <c r="L14" s="112">
        <v>3.2570000000000001</v>
      </c>
    </row>
    <row r="15" spans="2:12" ht="17.25" customHeight="1" x14ac:dyDescent="0.2">
      <c r="B15" s="91"/>
      <c r="C15" s="4">
        <v>11</v>
      </c>
      <c r="D15" s="66" t="s">
        <v>32</v>
      </c>
      <c r="E15" s="68" t="s">
        <v>33</v>
      </c>
      <c r="F15" s="67" t="s">
        <v>27</v>
      </c>
      <c r="G15" s="6">
        <v>18.8</v>
      </c>
      <c r="H15" s="3" t="s">
        <v>73</v>
      </c>
      <c r="I15" s="6">
        <v>18.8</v>
      </c>
      <c r="J15" s="6">
        <v>0</v>
      </c>
      <c r="K15" s="3" t="s">
        <v>80</v>
      </c>
      <c r="L15" s="6">
        <v>0</v>
      </c>
    </row>
    <row r="16" spans="2:12" ht="17.25" customHeight="1" x14ac:dyDescent="0.2">
      <c r="B16" s="97" t="s">
        <v>34</v>
      </c>
      <c r="C16" s="4">
        <v>12</v>
      </c>
      <c r="D16" s="66" t="s">
        <v>35</v>
      </c>
      <c r="E16" s="68" t="s">
        <v>135</v>
      </c>
      <c r="F16" s="67" t="s">
        <v>27</v>
      </c>
      <c r="G16" s="3" t="s">
        <v>73</v>
      </c>
      <c r="H16" s="3" t="s">
        <v>73</v>
      </c>
      <c r="I16" s="6">
        <v>0</v>
      </c>
      <c r="J16" s="6">
        <v>0.44</v>
      </c>
      <c r="K16" s="3" t="s">
        <v>80</v>
      </c>
      <c r="L16" s="6">
        <f>J16</f>
        <v>0.44</v>
      </c>
    </row>
    <row r="17" spans="2:12" ht="17.25" customHeight="1" x14ac:dyDescent="0.2">
      <c r="B17" s="98"/>
      <c r="C17" s="4">
        <v>13</v>
      </c>
      <c r="D17" s="66" t="s">
        <v>36</v>
      </c>
      <c r="E17" s="68" t="s">
        <v>37</v>
      </c>
      <c r="F17" s="67" t="s">
        <v>23</v>
      </c>
      <c r="G17" s="3" t="s">
        <v>73</v>
      </c>
      <c r="H17" s="6">
        <v>4.5</v>
      </c>
      <c r="I17" s="6">
        <v>4.5</v>
      </c>
      <c r="J17" s="6" t="s">
        <v>80</v>
      </c>
      <c r="K17" s="6">
        <v>0.95</v>
      </c>
      <c r="L17" s="6">
        <v>0.95</v>
      </c>
    </row>
    <row r="18" spans="2:12" ht="17.25" customHeight="1" x14ac:dyDescent="0.2">
      <c r="B18" s="98"/>
      <c r="C18" s="4">
        <v>14</v>
      </c>
      <c r="D18" s="66" t="s">
        <v>38</v>
      </c>
      <c r="E18" s="68" t="s">
        <v>136</v>
      </c>
      <c r="F18" s="67" t="s">
        <v>27</v>
      </c>
      <c r="G18" s="3" t="s">
        <v>73</v>
      </c>
      <c r="H18" s="3" t="s">
        <v>73</v>
      </c>
      <c r="I18" s="6">
        <v>0</v>
      </c>
      <c r="J18" s="113">
        <v>0.47599999999999998</v>
      </c>
      <c r="K18" s="114" t="s">
        <v>73</v>
      </c>
      <c r="L18" s="113">
        <f>J18</f>
        <v>0.47599999999999998</v>
      </c>
    </row>
    <row r="19" spans="2:12" ht="17.25" customHeight="1" x14ac:dyDescent="0.2">
      <c r="B19" s="98"/>
      <c r="C19" s="4">
        <v>15</v>
      </c>
      <c r="D19" s="66" t="s">
        <v>39</v>
      </c>
      <c r="E19" s="68" t="s">
        <v>137</v>
      </c>
      <c r="F19" s="67" t="s">
        <v>23</v>
      </c>
      <c r="G19" s="3" t="s">
        <v>73</v>
      </c>
      <c r="H19" s="6">
        <v>4.5</v>
      </c>
      <c r="I19" s="6">
        <v>4.5</v>
      </c>
      <c r="J19" s="6" t="s">
        <v>80</v>
      </c>
      <c r="K19" s="6">
        <v>1.1000000000000001</v>
      </c>
      <c r="L19" s="6">
        <f>K19</f>
        <v>1.1000000000000001</v>
      </c>
    </row>
    <row r="20" spans="2:12" ht="17.25" customHeight="1" x14ac:dyDescent="0.2">
      <c r="B20" s="98"/>
      <c r="C20" s="4">
        <v>16</v>
      </c>
      <c r="D20" s="66" t="s">
        <v>40</v>
      </c>
      <c r="E20" s="68" t="s">
        <v>41</v>
      </c>
      <c r="F20" s="67" t="s">
        <v>23</v>
      </c>
      <c r="G20" s="3" t="s">
        <v>73</v>
      </c>
      <c r="H20" s="6" t="s">
        <v>74</v>
      </c>
      <c r="I20" s="6">
        <v>0</v>
      </c>
      <c r="J20" s="6">
        <v>3.6629999999999998</v>
      </c>
      <c r="K20" s="6" t="s">
        <v>74</v>
      </c>
      <c r="L20" s="6">
        <f>J20</f>
        <v>3.6629999999999998</v>
      </c>
    </row>
    <row r="21" spans="2:12" ht="17.25" customHeight="1" x14ac:dyDescent="0.2">
      <c r="B21" s="98"/>
      <c r="C21" s="4">
        <v>17</v>
      </c>
      <c r="D21" s="66" t="s">
        <v>42</v>
      </c>
      <c r="E21" s="68" t="s">
        <v>138</v>
      </c>
      <c r="F21" s="67" t="s">
        <v>133</v>
      </c>
      <c r="G21" s="3" t="s">
        <v>73</v>
      </c>
      <c r="H21" s="6">
        <v>2</v>
      </c>
      <c r="I21" s="6">
        <v>2</v>
      </c>
      <c r="J21" s="6" t="s">
        <v>80</v>
      </c>
      <c r="K21" s="6">
        <v>0.10299999999999999</v>
      </c>
      <c r="L21" s="6">
        <f>K21</f>
        <v>0.10299999999999999</v>
      </c>
    </row>
    <row r="22" spans="2:12" ht="17.25" customHeight="1" x14ac:dyDescent="0.2">
      <c r="B22" s="98"/>
      <c r="C22" s="4">
        <v>18</v>
      </c>
      <c r="D22" s="66" t="s">
        <v>43</v>
      </c>
      <c r="E22" s="68" t="s">
        <v>44</v>
      </c>
      <c r="F22" s="67" t="s">
        <v>133</v>
      </c>
      <c r="G22" s="3" t="s">
        <v>73</v>
      </c>
      <c r="H22" s="6">
        <v>2</v>
      </c>
      <c r="I22" s="6">
        <v>2</v>
      </c>
      <c r="J22" s="6" t="s">
        <v>80</v>
      </c>
      <c r="K22" s="6">
        <v>0.10299999999999999</v>
      </c>
      <c r="L22" s="6">
        <f>K22</f>
        <v>0.10299999999999999</v>
      </c>
    </row>
    <row r="23" spans="2:12" ht="17.25" customHeight="1" x14ac:dyDescent="0.2">
      <c r="B23" s="99"/>
      <c r="C23" s="4">
        <v>19</v>
      </c>
      <c r="D23" s="66" t="s">
        <v>45</v>
      </c>
      <c r="E23" s="68" t="s">
        <v>139</v>
      </c>
      <c r="F23" s="67" t="s">
        <v>133</v>
      </c>
      <c r="G23" s="3" t="s">
        <v>73</v>
      </c>
      <c r="H23" s="6">
        <v>6.9</v>
      </c>
      <c r="I23" s="6">
        <v>6.9</v>
      </c>
      <c r="J23" s="6" t="s">
        <v>80</v>
      </c>
      <c r="K23" s="6">
        <v>0.35499999999999998</v>
      </c>
      <c r="L23" s="6">
        <v>0.35499999999999998</v>
      </c>
    </row>
    <row r="24" spans="2:12" ht="17.25" customHeight="1" x14ac:dyDescent="0.2">
      <c r="B24" s="97" t="s">
        <v>46</v>
      </c>
      <c r="C24" s="4">
        <v>20</v>
      </c>
      <c r="D24" s="66" t="s">
        <v>47</v>
      </c>
      <c r="E24" s="68" t="s">
        <v>48</v>
      </c>
      <c r="F24" s="67" t="s">
        <v>49</v>
      </c>
      <c r="G24" s="3" t="s">
        <v>73</v>
      </c>
      <c r="H24" s="6">
        <v>9.8000000000000007</v>
      </c>
      <c r="I24" s="6">
        <v>9.8000000000000007</v>
      </c>
      <c r="J24" s="6" t="s">
        <v>80</v>
      </c>
      <c r="K24" s="6">
        <v>0.504</v>
      </c>
      <c r="L24" s="6">
        <v>0.504</v>
      </c>
    </row>
    <row r="25" spans="2:12" ht="17.25" customHeight="1" x14ac:dyDescent="0.2">
      <c r="B25" s="99"/>
      <c r="C25" s="4">
        <v>21</v>
      </c>
      <c r="D25" s="66" t="s">
        <v>50</v>
      </c>
      <c r="E25" s="68" t="s">
        <v>51</v>
      </c>
      <c r="F25" s="67" t="s">
        <v>23</v>
      </c>
      <c r="G25" s="3" t="s">
        <v>73</v>
      </c>
      <c r="H25" s="6">
        <v>3.8</v>
      </c>
      <c r="I25" s="6">
        <v>3.8</v>
      </c>
      <c r="J25" s="6" t="s">
        <v>80</v>
      </c>
      <c r="K25" s="6">
        <v>0.19500000000000001</v>
      </c>
      <c r="L25" s="6">
        <f>K25</f>
        <v>0.19500000000000001</v>
      </c>
    </row>
    <row r="26" spans="2:12" ht="17.25" customHeight="1" x14ac:dyDescent="0.2">
      <c r="B26" s="97" t="s">
        <v>52</v>
      </c>
      <c r="C26" s="4">
        <v>22</v>
      </c>
      <c r="D26" s="66" t="s">
        <v>53</v>
      </c>
      <c r="E26" s="68" t="s">
        <v>54</v>
      </c>
      <c r="F26" s="67" t="s">
        <v>23</v>
      </c>
      <c r="G26" s="3" t="s">
        <v>73</v>
      </c>
      <c r="H26" s="3" t="s">
        <v>73</v>
      </c>
      <c r="I26" s="3" t="s">
        <v>73</v>
      </c>
      <c r="J26" s="6">
        <v>0</v>
      </c>
      <c r="K26" s="6" t="s">
        <v>80</v>
      </c>
      <c r="L26" s="6">
        <v>0</v>
      </c>
    </row>
    <row r="27" spans="2:12" ht="17.25" customHeight="1" x14ac:dyDescent="0.2">
      <c r="B27" s="98"/>
      <c r="C27" s="4">
        <v>23</v>
      </c>
      <c r="D27" s="66" t="s">
        <v>119</v>
      </c>
      <c r="E27" s="68" t="s">
        <v>55</v>
      </c>
      <c r="F27" s="67" t="s">
        <v>23</v>
      </c>
      <c r="G27" s="3" t="s">
        <v>73</v>
      </c>
      <c r="H27" s="3" t="s">
        <v>73</v>
      </c>
      <c r="I27" s="3" t="s">
        <v>73</v>
      </c>
      <c r="J27" s="6">
        <v>0.17199999999999999</v>
      </c>
      <c r="K27" s="6" t="s">
        <v>80</v>
      </c>
      <c r="L27" s="6">
        <f>J27</f>
        <v>0.17199999999999999</v>
      </c>
    </row>
    <row r="28" spans="2:12" ht="17.25" customHeight="1" x14ac:dyDescent="0.2">
      <c r="B28" s="98"/>
      <c r="C28" s="4">
        <v>24</v>
      </c>
      <c r="D28" s="66" t="s">
        <v>56</v>
      </c>
      <c r="E28" s="68" t="s">
        <v>57</v>
      </c>
      <c r="F28" s="67" t="s">
        <v>23</v>
      </c>
      <c r="G28" s="3" t="s">
        <v>73</v>
      </c>
      <c r="H28" s="3" t="s">
        <v>73</v>
      </c>
      <c r="I28" s="3" t="s">
        <v>73</v>
      </c>
      <c r="J28" s="6">
        <v>0.17199999999999999</v>
      </c>
      <c r="K28" s="6" t="s">
        <v>80</v>
      </c>
      <c r="L28" s="6">
        <f>J28</f>
        <v>0.17199999999999999</v>
      </c>
    </row>
    <row r="29" spans="2:12" ht="17.25" customHeight="1" x14ac:dyDescent="0.2">
      <c r="B29" s="98"/>
      <c r="C29" s="4">
        <v>25</v>
      </c>
      <c r="D29" s="66" t="s">
        <v>58</v>
      </c>
      <c r="E29" s="68" t="s">
        <v>59</v>
      </c>
      <c r="F29" s="67" t="s">
        <v>23</v>
      </c>
      <c r="G29" s="3" t="s">
        <v>73</v>
      </c>
      <c r="H29" s="3" t="s">
        <v>73</v>
      </c>
      <c r="I29" s="3" t="s">
        <v>73</v>
      </c>
      <c r="J29" s="6">
        <v>7.2999999999999995E-2</v>
      </c>
      <c r="K29" s="6" t="s">
        <v>80</v>
      </c>
      <c r="L29" s="6">
        <f>J29</f>
        <v>7.2999999999999995E-2</v>
      </c>
    </row>
    <row r="30" spans="2:12" ht="17.25" customHeight="1" x14ac:dyDescent="0.2">
      <c r="B30" s="99"/>
      <c r="C30" s="4">
        <v>26</v>
      </c>
      <c r="D30" s="66" t="s">
        <v>60</v>
      </c>
      <c r="E30" s="68" t="s">
        <v>61</v>
      </c>
      <c r="F30" s="67" t="s">
        <v>23</v>
      </c>
      <c r="G30" s="3" t="s">
        <v>73</v>
      </c>
      <c r="H30" s="3" t="s">
        <v>73</v>
      </c>
      <c r="I30" s="3" t="s">
        <v>73</v>
      </c>
      <c r="J30" s="6">
        <v>7.2999999999999995E-2</v>
      </c>
      <c r="K30" s="6" t="s">
        <v>80</v>
      </c>
      <c r="L30" s="6">
        <f>J30</f>
        <v>7.2999999999999995E-2</v>
      </c>
    </row>
    <row r="31" spans="2:12" ht="17.25" customHeight="1" x14ac:dyDescent="0.2">
      <c r="B31" s="89" t="s">
        <v>62</v>
      </c>
      <c r="C31" s="4">
        <v>27</v>
      </c>
      <c r="D31" s="66" t="s">
        <v>63</v>
      </c>
      <c r="E31" s="68" t="s">
        <v>64</v>
      </c>
      <c r="F31" s="67" t="s">
        <v>23</v>
      </c>
      <c r="G31" s="3" t="s">
        <v>73</v>
      </c>
      <c r="H31" s="3" t="s">
        <v>73</v>
      </c>
      <c r="I31" s="3" t="s">
        <v>73</v>
      </c>
      <c r="J31" s="6">
        <v>3.6999999999999998E-2</v>
      </c>
      <c r="K31" s="6" t="s">
        <v>80</v>
      </c>
      <c r="L31" s="6">
        <f>J31</f>
        <v>3.6999999999999998E-2</v>
      </c>
    </row>
    <row r="32" spans="2:12" ht="17.25" customHeight="1" x14ac:dyDescent="0.2">
      <c r="B32" s="90"/>
      <c r="C32" s="4">
        <v>28</v>
      </c>
      <c r="D32" s="66" t="s">
        <v>65</v>
      </c>
      <c r="E32" s="68" t="s">
        <v>66</v>
      </c>
      <c r="F32" s="67" t="s">
        <v>23</v>
      </c>
      <c r="G32" s="3" t="s">
        <v>73</v>
      </c>
      <c r="H32" s="3" t="s">
        <v>73</v>
      </c>
      <c r="I32" s="3" t="s">
        <v>73</v>
      </c>
      <c r="J32" s="6">
        <v>0.27500000000000002</v>
      </c>
      <c r="K32" s="6" t="s">
        <v>80</v>
      </c>
      <c r="L32" s="6">
        <v>0.27500000000000002</v>
      </c>
    </row>
    <row r="33" spans="2:12" ht="17.25" customHeight="1" x14ac:dyDescent="0.2">
      <c r="B33" s="90"/>
      <c r="C33" s="4">
        <v>29</v>
      </c>
      <c r="D33" s="66" t="s">
        <v>67</v>
      </c>
      <c r="E33" s="68" t="s">
        <v>68</v>
      </c>
      <c r="F33" s="67" t="s">
        <v>23</v>
      </c>
      <c r="G33" s="3" t="s">
        <v>73</v>
      </c>
      <c r="H33" s="3" t="s">
        <v>73</v>
      </c>
      <c r="I33" s="3" t="s">
        <v>73</v>
      </c>
      <c r="J33" s="6">
        <v>1.7999999999999999E-2</v>
      </c>
      <c r="K33" s="6" t="s">
        <v>80</v>
      </c>
      <c r="L33" s="6">
        <f>J33</f>
        <v>1.7999999999999999E-2</v>
      </c>
    </row>
    <row r="34" spans="2:12" ht="17.25" customHeight="1" x14ac:dyDescent="0.2">
      <c r="B34" s="90"/>
      <c r="C34" s="4">
        <v>30</v>
      </c>
      <c r="D34" s="66" t="s">
        <v>120</v>
      </c>
      <c r="E34" s="115"/>
      <c r="F34" s="67" t="s">
        <v>121</v>
      </c>
      <c r="G34" s="3" t="s">
        <v>73</v>
      </c>
      <c r="H34" s="3" t="s">
        <v>73</v>
      </c>
      <c r="I34" s="3" t="s">
        <v>73</v>
      </c>
      <c r="J34" s="6">
        <v>0.183</v>
      </c>
      <c r="K34" s="6" t="s">
        <v>80</v>
      </c>
      <c r="L34" s="6">
        <v>0.183</v>
      </c>
    </row>
    <row r="35" spans="2:12" ht="17.25" customHeight="1" x14ac:dyDescent="0.2">
      <c r="B35" s="90"/>
      <c r="C35" s="4">
        <v>31</v>
      </c>
      <c r="D35" s="66" t="s">
        <v>122</v>
      </c>
      <c r="E35" s="115"/>
      <c r="F35" s="67" t="s">
        <v>121</v>
      </c>
      <c r="G35" s="3" t="s">
        <v>73</v>
      </c>
      <c r="H35" s="3" t="s">
        <v>73</v>
      </c>
      <c r="I35" s="3" t="s">
        <v>73</v>
      </c>
      <c r="J35" s="6">
        <v>4.0000000000000001E-3</v>
      </c>
      <c r="K35" s="6" t="s">
        <v>80</v>
      </c>
      <c r="L35" s="6">
        <v>4.0000000000000001E-3</v>
      </c>
    </row>
    <row r="36" spans="2:12" ht="17.25" customHeight="1" x14ac:dyDescent="0.2">
      <c r="B36" s="91"/>
      <c r="C36" s="4">
        <v>32</v>
      </c>
      <c r="D36" s="66" t="s">
        <v>123</v>
      </c>
      <c r="E36" s="115" t="s">
        <v>68</v>
      </c>
      <c r="F36" s="67" t="s">
        <v>121</v>
      </c>
      <c r="G36" s="3" t="s">
        <v>73</v>
      </c>
      <c r="H36" s="3" t="s">
        <v>73</v>
      </c>
      <c r="I36" s="3" t="s">
        <v>73</v>
      </c>
      <c r="J36" s="6">
        <v>1.7999999999999999E-2</v>
      </c>
      <c r="K36" s="6" t="s">
        <v>80</v>
      </c>
      <c r="L36" s="6">
        <v>1.7999999999999999E-2</v>
      </c>
    </row>
    <row r="37" spans="2:12" ht="17.25" customHeight="1" x14ac:dyDescent="0.2">
      <c r="B37" s="92" t="s">
        <v>124</v>
      </c>
      <c r="C37" s="4">
        <v>33</v>
      </c>
      <c r="D37" s="66" t="s">
        <v>140</v>
      </c>
      <c r="E37" s="68" t="s">
        <v>141</v>
      </c>
      <c r="F37" s="67" t="s">
        <v>23</v>
      </c>
      <c r="G37" s="3" t="s">
        <v>73</v>
      </c>
      <c r="H37" s="3" t="s">
        <v>73</v>
      </c>
      <c r="I37" s="3" t="s">
        <v>73</v>
      </c>
      <c r="J37" s="6">
        <v>1</v>
      </c>
      <c r="K37" s="6" t="s">
        <v>80</v>
      </c>
      <c r="L37" s="6">
        <f>J37</f>
        <v>1</v>
      </c>
    </row>
    <row r="38" spans="2:12" ht="17.25" customHeight="1" x14ac:dyDescent="0.2">
      <c r="B38" s="93"/>
      <c r="C38" s="4" t="s">
        <v>69</v>
      </c>
      <c r="D38" s="66" t="s">
        <v>70</v>
      </c>
      <c r="E38" s="68" t="s">
        <v>71</v>
      </c>
      <c r="F38" s="67" t="s">
        <v>72</v>
      </c>
      <c r="G38" s="5"/>
      <c r="H38" s="5"/>
      <c r="I38" s="5"/>
      <c r="J38" s="5"/>
      <c r="K38" s="5"/>
      <c r="L38" s="5"/>
    </row>
  </sheetData>
  <mergeCells count="13">
    <mergeCell ref="B31:B36"/>
    <mergeCell ref="B37:B38"/>
    <mergeCell ref="G2:I2"/>
    <mergeCell ref="J2:L2"/>
    <mergeCell ref="B16:B23"/>
    <mergeCell ref="F3:F4"/>
    <mergeCell ref="B7:B11"/>
    <mergeCell ref="B12:B15"/>
    <mergeCell ref="B24:B25"/>
    <mergeCell ref="B26:B30"/>
    <mergeCell ref="B3:D4"/>
    <mergeCell ref="E3:E4"/>
    <mergeCell ref="B5:B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Cal Sheet</vt:lpstr>
      <vt:lpstr>Simulation</vt:lpstr>
      <vt:lpstr>Factor</vt:lpstr>
    </vt:vector>
  </TitlesOfParts>
  <Company>DTC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Uchida, Yukihiro</dc:creator>
  <cp:lastModifiedBy>TakagiY</cp:lastModifiedBy>
  <cp:lastPrinted>2012-10-15T02:20:45Z</cp:lastPrinted>
  <dcterms:created xsi:type="dcterms:W3CDTF">2012-10-12T06:46:26Z</dcterms:created>
  <dcterms:modified xsi:type="dcterms:W3CDTF">2024-10-06T23:36:21Z</dcterms:modified>
</cp:coreProperties>
</file>