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890" activeTab="0"/>
  </bookViews>
  <sheets>
    <sheet name="Cal Sheet" sheetId="1" r:id="rId1"/>
    <sheet name="Simulation" sheetId="2" r:id="rId2"/>
    <sheet name="Factor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<sst xmlns="http://schemas.openxmlformats.org/spreadsheetml/2006/main" count="366" uniqueCount="161">
  <si>
    <t>Calculation results of energy consumption</t>
  </si>
  <si>
    <t>Energy Consumption Source</t>
  </si>
  <si>
    <t>Definition</t>
  </si>
  <si>
    <t>Unit</t>
  </si>
  <si>
    <t>Input</t>
  </si>
  <si>
    <t>Output</t>
  </si>
  <si>
    <t xml:space="preserve">Direct </t>
  </si>
  <si>
    <t>Upstream</t>
  </si>
  <si>
    <t>Credit</t>
  </si>
  <si>
    <t>Gas fuel</t>
  </si>
  <si>
    <t>Natural gas</t>
  </si>
  <si>
    <t>mixture of gaseous hydrocarbons, primarily methane, occurring naturally in the earth and used principally as a fuel</t>
  </si>
  <si>
    <t>Town gas</t>
  </si>
  <si>
    <t>fuel gas manufactured for domestic and industrial use</t>
  </si>
  <si>
    <r>
      <t>10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(stp)</t>
    </r>
  </si>
  <si>
    <t>Liquid fuel</t>
  </si>
  <si>
    <t>Heavy oil</t>
  </si>
  <si>
    <t>No. 4- No.6 fuel oil defined by ASTM</t>
  </si>
  <si>
    <r>
      <t>m</t>
    </r>
    <r>
      <rPr>
        <vertAlign val="superscript"/>
        <sz val="11"/>
        <color indexed="8"/>
        <rFont val="Arial"/>
        <family val="2"/>
      </rPr>
      <t>3</t>
    </r>
  </si>
  <si>
    <t>Light oil</t>
  </si>
  <si>
    <t>No. 2- No.3 fuel oil defined by ASTM</t>
  </si>
  <si>
    <t>Kerosene</t>
  </si>
  <si>
    <t>paraffin (oil)</t>
  </si>
  <si>
    <t>LPG</t>
  </si>
  <si>
    <t>liquefied petroleum gas</t>
  </si>
  <si>
    <t>t</t>
  </si>
  <si>
    <t>Solid fuel</t>
  </si>
  <si>
    <t>EAF coal</t>
  </si>
  <si>
    <t>coal for EAF, including anthracite</t>
  </si>
  <si>
    <t>dry t</t>
  </si>
  <si>
    <t>Steam coal</t>
  </si>
  <si>
    <t>boiler coal for producing electricity and steam, including anthracite</t>
  </si>
  <si>
    <t>Coke</t>
  </si>
  <si>
    <t>solid carbonaceous material</t>
  </si>
  <si>
    <t>Charcoal</t>
  </si>
  <si>
    <t>devolatilized or coked carbon neutral materials. Ex. Trees, plants</t>
  </si>
  <si>
    <t>SR/DR coal</t>
  </si>
  <si>
    <t>coal for SR/DRI including anthracite</t>
  </si>
  <si>
    <t>Auxiliary material</t>
  </si>
  <si>
    <t>Limestone</t>
  </si>
  <si>
    <r>
      <t>calcium carbonate, CaCO</t>
    </r>
    <r>
      <rPr>
        <vertAlign val="subscript"/>
        <sz val="11"/>
        <color indexed="8"/>
        <rFont val="Cambria"/>
        <family val="1"/>
      </rPr>
      <t>3</t>
    </r>
  </si>
  <si>
    <t>Burnt lime</t>
  </si>
  <si>
    <t>CaO</t>
  </si>
  <si>
    <t>Crude dolomite</t>
  </si>
  <si>
    <r>
      <t>calcium magnesium carbonate, CaMg(CO</t>
    </r>
    <r>
      <rPr>
        <vertAlign val="subscript"/>
        <sz val="11"/>
        <color indexed="8"/>
        <rFont val="Cambria"/>
        <family val="1"/>
      </rPr>
      <t>3</t>
    </r>
    <r>
      <rPr>
        <sz val="11"/>
        <color indexed="8"/>
        <rFont val="Cambria"/>
        <family val="1"/>
      </rPr>
      <t>)</t>
    </r>
    <r>
      <rPr>
        <vertAlign val="subscript"/>
        <sz val="11"/>
        <color indexed="8"/>
        <rFont val="Cambria"/>
        <family val="1"/>
      </rPr>
      <t>2</t>
    </r>
  </si>
  <si>
    <t>Burnt dolomite</t>
  </si>
  <si>
    <r>
      <t>CaMgO</t>
    </r>
    <r>
      <rPr>
        <vertAlign val="subscript"/>
        <sz val="11"/>
        <color indexed="8"/>
        <rFont val="Cambria"/>
        <family val="1"/>
      </rPr>
      <t>2</t>
    </r>
  </si>
  <si>
    <t>EAF graphite electrodes</t>
  </si>
  <si>
    <t>net use of EAF graphite electrodes or attrition loss</t>
  </si>
  <si>
    <t>Nitrogen</t>
  </si>
  <si>
    <r>
      <t>N</t>
    </r>
    <r>
      <rPr>
        <vertAlign val="sub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>.inert gas separated from air at oxygen plant, imported from outside the boundary or exported to outside the boundary</t>
    </r>
  </si>
  <si>
    <t>Argon</t>
  </si>
  <si>
    <t>Ar. inert gas separated from air at oxygen plant, imported from outside the boundary or exported to outside the boundary</t>
  </si>
  <si>
    <t>Oxygen</t>
  </si>
  <si>
    <r>
      <t>O</t>
    </r>
    <r>
      <rPr>
        <vertAlign val="sub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>. gas separated from air at oxygen plant, imported from outside the boundary or exported to outside the boundary</t>
    </r>
  </si>
  <si>
    <t>Energy carriers</t>
  </si>
  <si>
    <t>Electricity</t>
  </si>
  <si>
    <t>electricity imported from outside the boundary or exported to outside the boundary</t>
  </si>
  <si>
    <t>MWh</t>
  </si>
  <si>
    <t>Steam</t>
  </si>
  <si>
    <t>pressurized water vapour imported from/exported to outside the boundary</t>
  </si>
  <si>
    <t>Ferrous-containing material</t>
  </si>
  <si>
    <t>Pellets</t>
  </si>
  <si>
    <t>agglomerated spherical iron ore calcinated by rotary kiln</t>
  </si>
  <si>
    <t>Hot metal</t>
  </si>
  <si>
    <t>intermediate liquid Iron products containing 3 % to 5 % by mass carbon produced by smelting iron ore with equipments such as blast furnace</t>
  </si>
  <si>
    <t>Cold iron</t>
  </si>
  <si>
    <t>solidified hot metal as an intermediate solid iron products</t>
  </si>
  <si>
    <t>Gas-based DRI</t>
  </si>
  <si>
    <t>direct reduced iron (DRI) reduced by a reducing gas such as reformed natural gas</t>
  </si>
  <si>
    <t>Coal-based DRI</t>
  </si>
  <si>
    <t>direct reduced iron (DRI) reduced by coal</t>
  </si>
  <si>
    <t>Alloys</t>
  </si>
  <si>
    <t>Ferro-nickel</t>
  </si>
  <si>
    <t>alloy of iron and nickel</t>
  </si>
  <si>
    <t>Ferro-chromium</t>
  </si>
  <si>
    <t>alloy of iron and chromium</t>
  </si>
  <si>
    <t>Ferro-molybdenum</t>
  </si>
  <si>
    <t>alloy of iron and molybdenum</t>
  </si>
  <si>
    <t>Product and by-product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</si>
  <si>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for external use</t>
    </r>
  </si>
  <si>
    <r>
      <t>CO</t>
    </r>
    <r>
      <rPr>
        <vertAlign val="sub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 xml:space="preserve"> exported to outside the boundary</t>
    </r>
  </si>
  <si>
    <t>Others</t>
  </si>
  <si>
    <t>N</t>
  </si>
  <si>
    <t>Other emission sources</t>
  </si>
  <si>
    <t>other related emission sources such as plastics, scraps, desulfurization additives, alloys, fluxes for secondary metallurgy, dust, sludges, etc</t>
  </si>
  <si>
    <t xml:space="preserve">— </t>
  </si>
  <si>
    <t xml:space="preserve"> N/A</t>
  </si>
  <si>
    <t>N/A</t>
  </si>
  <si>
    <t>Definition</t>
  </si>
  <si>
    <t>Unit</t>
  </si>
  <si>
    <t>Direct energy consumption factor (Kt,d,E)</t>
  </si>
  <si>
    <t>Upstream energy consumption factor (Kt,u,E)</t>
  </si>
  <si>
    <t>Credit energy consumption factor (Kt,c,E)</t>
  </si>
  <si>
    <t>GJ/unit</t>
  </si>
  <si>
    <t>Energy Consumption Factor</t>
  </si>
  <si>
    <r>
      <t>Direct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(Kt,d,CO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</si>
  <si>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Upstream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(Kt,u,CO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</si>
  <si>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Credit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(Kt,c,CO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</si>
  <si>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/unit</t>
    </r>
  </si>
  <si>
    <t>N/A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</si>
  <si>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</si>
  <si>
    <t>Crude Steel Production</t>
  </si>
  <si>
    <t>Source</t>
  </si>
  <si>
    <t>Sub Total</t>
  </si>
  <si>
    <r>
      <t>10</t>
    </r>
    <r>
      <rPr>
        <vertAlign val="superscript"/>
        <sz val="14"/>
        <color indexed="8"/>
        <rFont val="Arial"/>
        <family val="2"/>
      </rPr>
      <t>3</t>
    </r>
    <r>
      <rPr>
        <sz val="14"/>
        <color indexed="8"/>
        <rFont val="Arial"/>
        <family val="2"/>
      </rPr>
      <t>m</t>
    </r>
    <r>
      <rPr>
        <vertAlign val="superscript"/>
        <sz val="14"/>
        <color indexed="8"/>
        <rFont val="Arial"/>
        <family val="2"/>
      </rPr>
      <t>3</t>
    </r>
    <r>
      <rPr>
        <sz val="14"/>
        <color indexed="8"/>
        <rFont val="Arial"/>
        <family val="2"/>
      </rPr>
      <t>(stp)</t>
    </r>
  </si>
  <si>
    <r>
      <t>calcium carbonate, CaCO</t>
    </r>
    <r>
      <rPr>
        <vertAlign val="subscript"/>
        <sz val="14"/>
        <color indexed="8"/>
        <rFont val="Arial"/>
        <family val="2"/>
      </rPr>
      <t>3</t>
    </r>
  </si>
  <si>
    <r>
      <t>calcium magnesium carbonate, CaMg(CO</t>
    </r>
    <r>
      <rPr>
        <vertAlign val="subscript"/>
        <sz val="14"/>
        <color indexed="8"/>
        <rFont val="Arial"/>
        <family val="2"/>
      </rPr>
      <t>3</t>
    </r>
    <r>
      <rPr>
        <sz val="14"/>
        <color indexed="8"/>
        <rFont val="Arial"/>
        <family val="2"/>
      </rPr>
      <t>)</t>
    </r>
    <r>
      <rPr>
        <vertAlign val="subscript"/>
        <sz val="14"/>
        <color indexed="8"/>
        <rFont val="Arial"/>
        <family val="2"/>
      </rPr>
      <t>2</t>
    </r>
  </si>
  <si>
    <r>
      <t>CaMgO</t>
    </r>
    <r>
      <rPr>
        <vertAlign val="subscript"/>
        <sz val="14"/>
        <color indexed="8"/>
        <rFont val="Arial"/>
        <family val="2"/>
      </rPr>
      <t>2</t>
    </r>
  </si>
  <si>
    <r>
      <t>N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.inert gas separated from air at oxygen plant, imported from outside the boundary or exported to outside the boundary</t>
    </r>
  </si>
  <si>
    <r>
      <t>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. gas separated from air at oxygen plant, imported from outside the boundary or exported to outside the boundary</t>
    </r>
  </si>
  <si>
    <r>
      <t>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 xml:space="preserve"> exported to outside the boundary</t>
    </r>
  </si>
  <si>
    <r>
      <t>Calculation results of 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 xml:space="preserve"> emission</t>
    </r>
  </si>
  <si>
    <t>Year of Assessment</t>
  </si>
  <si>
    <t>yyyy</t>
  </si>
  <si>
    <t>N/A</t>
  </si>
  <si>
    <t>N/A</t>
  </si>
  <si>
    <t>N/A</t>
  </si>
  <si>
    <r>
      <t>m</t>
    </r>
    <r>
      <rPr>
        <vertAlign val="superscript"/>
        <sz val="14"/>
        <color indexed="8"/>
        <rFont val="Arial"/>
        <family val="2"/>
      </rPr>
      <t>3</t>
    </r>
  </si>
  <si>
    <r>
      <t>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 xml:space="preserve"> for external use</t>
    </r>
  </si>
  <si>
    <t>Current Energy Consumption</t>
  </si>
  <si>
    <t>Current Energy Intensity</t>
  </si>
  <si>
    <t>Effect on Energy Consumption</t>
  </si>
  <si>
    <r>
      <t>Current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theme="1"/>
        <rFont val="Arial"/>
        <family val="2"/>
      </rPr>
      <t>Emission</t>
    </r>
  </si>
  <si>
    <r>
      <t>Current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</t>
    </r>
  </si>
  <si>
    <r>
      <t>Effect on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Emission</t>
    </r>
  </si>
  <si>
    <t>Improved Energy Consumption</t>
  </si>
  <si>
    <t>Improved Energy Intensity</t>
  </si>
  <si>
    <r>
      <t>Improved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Emission</t>
    </r>
  </si>
  <si>
    <r>
      <t>Improved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</t>
    </r>
  </si>
  <si>
    <t>Before Technology Introduction</t>
  </si>
  <si>
    <t>After Technology Introduction</t>
  </si>
  <si>
    <r>
      <t>ISO14404 Calculation Sheet for Steel Plant with Electric Arc Furnace</t>
    </r>
    <r>
      <rPr>
        <sz val="18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(Please fillin colored cells)</t>
    </r>
  </si>
  <si>
    <r>
      <t>Simulation on Technology Introduction from Technology Customized List</t>
    </r>
    <r>
      <rPr>
        <sz val="14"/>
        <color indexed="8"/>
        <rFont val="Arial"/>
        <family val="2"/>
      </rPr>
      <t xml:space="preserve"> (Please fillin colored cells)</t>
    </r>
  </si>
  <si>
    <t>Effect on Energy Intensity on TCL</t>
  </si>
  <si>
    <r>
      <t>Effect on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 on TCL</t>
    </r>
  </si>
  <si>
    <t>GJ/y</t>
  </si>
  <si>
    <t>GJ/y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</si>
  <si>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/y</t>
    </r>
  </si>
  <si>
    <r>
      <t>t-CO</t>
    </r>
    <r>
      <rPr>
        <vertAlign val="subscript"/>
        <sz val="11"/>
        <color indexed="8"/>
        <rFont val="Arial"/>
        <family val="2"/>
      </rPr>
      <t>2/</t>
    </r>
    <r>
      <rPr>
        <sz val="11"/>
        <color theme="1"/>
        <rFont val="Arial"/>
        <family val="2"/>
      </rPr>
      <t>y</t>
    </r>
  </si>
  <si>
    <t>Insert effects of technology introducton from Technology Customized List</t>
  </si>
  <si>
    <t>Reduction!!</t>
  </si>
  <si>
    <t>Total Energy Consumption</t>
  </si>
  <si>
    <t>GJ/y</t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</si>
  <si>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</si>
  <si>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</si>
  <si>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t>Intensity</t>
  </si>
  <si>
    <t>t/y</t>
  </si>
  <si>
    <t>GJ/y</t>
  </si>
  <si>
    <r>
      <t>t-CO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</si>
  <si>
    <t>GJ/t-crude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</si>
  <si>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/t-crude steel</t>
    </r>
  </si>
  <si>
    <t>GJ/t-crude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</si>
  <si>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/t-crude steel</t>
    </r>
  </si>
  <si>
    <t>GJ/t-crude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</si>
  <si>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/t-crude steel</t>
    </r>
  </si>
  <si>
    <t>GJ/t-crude steel</t>
  </si>
  <si>
    <t>* In case of Electricity Saving, please convert &lt;kWh&gt; to &lt;GJ&gt; as below</t>
  </si>
  <si>
    <t>kWh/ton</t>
  </si>
  <si>
    <t>GJ/t-crude steel</t>
  </si>
  <si>
    <t xml:space="preserve">x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</si>
</sst>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"/>
    <numFmt numFmtId="178" formatCode="#,##0.0;[Red]\-#,##0.0"/>
  </numFmts>
  <fonts count="59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6"/>
      <name val="ＭＳ Ｐゴシック"/>
      <family val="3"/>
    </font>
    <font>
      <vertAlign val="subscript"/>
      <sz val="14"/>
      <color indexed="8"/>
      <name val="Arial"/>
      <family val="2"/>
    </font>
    <font>
      <sz val="11"/>
      <color indexed="8"/>
      <name val="Cambria"/>
      <family val="1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Cambria"/>
      <family val="1"/>
    </font>
    <font>
      <vertAlign val="subscript"/>
      <sz val="11"/>
      <color indexed="8"/>
      <name val="Arial"/>
      <family val="2"/>
    </font>
    <font>
      <vertAlign val="superscript"/>
      <sz val="14"/>
      <color indexed="8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sz val="18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1"/>
      <color theme="0"/>
      <name val="Arial"/>
      <family val="3"/>
    </font>
    <font>
      <b/>
      <sz val="18"/>
      <color theme="3"/>
      <name val="Arial"/>
      <family val="3"/>
    </font>
    <font>
      <b/>
      <sz val="11"/>
      <color theme="0"/>
      <name val="Arial"/>
      <family val="3"/>
    </font>
    <font>
      <sz val="11"/>
      <color rgb="FF9C6500"/>
      <name val="Arial"/>
      <family val="3"/>
    </font>
    <font>
      <sz val="11"/>
      <color rgb="FFFA7D00"/>
      <name val="Arial"/>
      <family val="3"/>
    </font>
    <font>
      <sz val="11"/>
      <color rgb="FF9C0006"/>
      <name val="Arial"/>
      <family val="3"/>
    </font>
    <font>
      <b/>
      <sz val="11"/>
      <color rgb="FFFA7D00"/>
      <name val="Arial"/>
      <family val="3"/>
    </font>
    <font>
      <sz val="11"/>
      <color rgb="FFFF0000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b/>
      <sz val="11"/>
      <color theme="1"/>
      <name val="Arial"/>
      <family val="3"/>
    </font>
    <font>
      <b/>
      <sz val="11"/>
      <color rgb="FF3F3F3F"/>
      <name val="Arial"/>
      <family val="3"/>
    </font>
    <font>
      <i/>
      <sz val="11"/>
      <color rgb="FF7F7F7F"/>
      <name val="Arial"/>
      <family val="3"/>
    </font>
    <font>
      <sz val="11"/>
      <color rgb="FF3F3F76"/>
      <name val="Arial"/>
      <family val="3"/>
    </font>
    <font>
      <sz val="11"/>
      <color rgb="FF006100"/>
      <name val="Arial"/>
      <family val="3"/>
    </font>
    <font>
      <b/>
      <u val="single"/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mbria"/>
      <family val="1"/>
    </font>
    <font>
      <b/>
      <sz val="16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0" fillId="6" borderId="10" xfId="62" applyFont="1" applyFill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52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53" fillId="0" borderId="0" xfId="62" applyFont="1">
      <alignment vertical="center"/>
      <protection/>
    </xf>
    <xf numFmtId="0" fontId="54" fillId="0" borderId="10" xfId="62" applyFont="1" applyBorder="1" applyAlignment="1">
      <alignment horizontal="center" vertical="center"/>
      <protection/>
    </xf>
    <xf numFmtId="0" fontId="54" fillId="0" borderId="10" xfId="62" applyFont="1" applyBorder="1" applyAlignment="1">
      <alignment horizontal="justify" vertical="center"/>
      <protection/>
    </xf>
    <xf numFmtId="0" fontId="54" fillId="0" borderId="10" xfId="62" applyFont="1" applyBorder="1" applyAlignment="1">
      <alignment vertical="center" shrinkToFit="1"/>
      <protection/>
    </xf>
    <xf numFmtId="0" fontId="54" fillId="0" borderId="10" xfId="62" applyFont="1" applyBorder="1" applyAlignment="1">
      <alignment horizontal="center" vertical="center" shrinkToFit="1"/>
      <protection/>
    </xf>
    <xf numFmtId="176" fontId="0" fillId="33" borderId="10" xfId="49" applyNumberFormat="1" applyFont="1" applyFill="1" applyBorder="1" applyAlignment="1">
      <alignment horizontal="center" vertical="center"/>
    </xf>
    <xf numFmtId="0" fontId="0" fillId="6" borderId="0" xfId="62" applyFont="1" applyFill="1" applyAlignment="1">
      <alignment horizontal="center" vertical="center"/>
      <protection/>
    </xf>
    <xf numFmtId="0" fontId="55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6" borderId="0" xfId="0" applyFill="1" applyBorder="1" applyAlignment="1">
      <alignment horizontal="right" vertical="center"/>
    </xf>
    <xf numFmtId="0" fontId="0" fillId="6" borderId="17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10" fontId="0" fillId="34" borderId="0" xfId="42" applyNumberFormat="1" applyFont="1" applyFill="1" applyBorder="1" applyAlignment="1">
      <alignment vertical="center"/>
    </xf>
    <xf numFmtId="0" fontId="0" fillId="0" borderId="10" xfId="62" applyFont="1" applyBorder="1" applyAlignment="1">
      <alignment horizontal="right" vertical="center" shrinkToFit="1"/>
      <protection/>
    </xf>
    <xf numFmtId="40" fontId="12" fillId="3" borderId="0" xfId="49" applyNumberFormat="1" applyFont="1" applyFill="1" applyAlignment="1">
      <alignment horizontal="right" vertical="center" shrinkToFit="1"/>
    </xf>
    <xf numFmtId="2" fontId="0" fillId="33" borderId="19" xfId="0" applyNumberFormat="1" applyFill="1" applyBorder="1" applyAlignment="1">
      <alignment horizontal="right" vertical="center" shrinkToFit="1"/>
    </xf>
    <xf numFmtId="40" fontId="0" fillId="33" borderId="19" xfId="49" applyNumberFormat="1" applyFont="1" applyFill="1" applyBorder="1" applyAlignment="1">
      <alignment horizontal="right" vertical="center" shrinkToFit="1"/>
    </xf>
    <xf numFmtId="40" fontId="0" fillId="6" borderId="10" xfId="49" applyNumberFormat="1" applyFont="1" applyFill="1" applyBorder="1" applyAlignment="1">
      <alignment horizontal="right" vertical="center" shrinkToFit="1"/>
    </xf>
    <xf numFmtId="178" fontId="0" fillId="33" borderId="19" xfId="49" applyNumberFormat="1" applyFont="1" applyFill="1" applyBorder="1" applyAlignment="1">
      <alignment horizontal="right" vertical="center" shrinkToFit="1"/>
    </xf>
    <xf numFmtId="10" fontId="0" fillId="0" borderId="0" xfId="42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6" borderId="10" xfId="0" applyFill="1" applyBorder="1" applyAlignment="1">
      <alignment vertical="center"/>
    </xf>
    <xf numFmtId="0" fontId="0" fillId="3" borderId="17" xfId="0" applyFill="1" applyBorder="1" applyAlignment="1">
      <alignment horizontal="left" vertical="center"/>
    </xf>
    <xf numFmtId="0" fontId="12" fillId="3" borderId="0" xfId="62" applyFont="1" applyFill="1" applyBorder="1" applyAlignment="1">
      <alignment horizontal="right" vertical="center" shrinkToFit="1"/>
      <protection/>
    </xf>
    <xf numFmtId="0" fontId="12" fillId="3" borderId="12" xfId="62" applyFont="1" applyFill="1" applyBorder="1" applyAlignment="1">
      <alignment horizontal="right" vertical="center" shrinkToFit="1"/>
      <protection/>
    </xf>
    <xf numFmtId="40" fontId="12" fillId="3" borderId="0" xfId="62" applyNumberFormat="1" applyFont="1" applyFill="1" applyAlignment="1">
      <alignment horizontal="right" vertical="center" shrinkToFit="1"/>
      <protection/>
    </xf>
    <xf numFmtId="0" fontId="0" fillId="0" borderId="0" xfId="62" applyFont="1">
      <alignment vertical="center"/>
      <protection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 shrinkToFit="1"/>
    </xf>
    <xf numFmtId="0" fontId="54" fillId="0" borderId="10" xfId="62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54" fillId="0" borderId="10" xfId="62" applyFont="1" applyBorder="1" applyAlignment="1">
      <alignment vertical="center" shrinkToFit="1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54" fillId="0" borderId="23" xfId="62" applyFont="1" applyBorder="1" applyAlignment="1">
      <alignment horizontal="left" vertical="center" shrinkToFit="1"/>
      <protection/>
    </xf>
    <xf numFmtId="0" fontId="54" fillId="0" borderId="24" xfId="62" applyFont="1" applyBorder="1" applyAlignment="1">
      <alignment horizontal="left" vertical="center" shrinkToFit="1"/>
      <protection/>
    </xf>
    <xf numFmtId="0" fontId="54" fillId="0" borderId="10" xfId="62" applyFont="1" applyBorder="1" applyAlignment="1">
      <alignment vertical="center" wrapText="1" shrinkToFit="1"/>
      <protection/>
    </xf>
    <xf numFmtId="0" fontId="54" fillId="0" borderId="20" xfId="62" applyFont="1" applyBorder="1" applyAlignment="1">
      <alignment horizontal="center" vertical="center" wrapText="1" shrinkToFit="1"/>
      <protection/>
    </xf>
    <xf numFmtId="0" fontId="54" fillId="0" borderId="21" xfId="62" applyFont="1" applyBorder="1" applyAlignment="1">
      <alignment horizontal="center" vertical="center" wrapText="1" shrinkToFit="1"/>
      <protection/>
    </xf>
    <xf numFmtId="0" fontId="54" fillId="0" borderId="22" xfId="62" applyFont="1" applyBorder="1" applyAlignment="1">
      <alignment horizontal="center" vertical="center" wrapText="1" shrinkToFit="1"/>
      <protection/>
    </xf>
    <xf numFmtId="0" fontId="54" fillId="0" borderId="10" xfId="62" applyFont="1" applyBorder="1" applyAlignment="1">
      <alignment vertical="center"/>
      <protection/>
    </xf>
    <xf numFmtId="0" fontId="54" fillId="0" borderId="23" xfId="62" applyFont="1" applyBorder="1" applyAlignment="1">
      <alignment vertical="center" wrapText="1"/>
      <protection/>
    </xf>
    <xf numFmtId="0" fontId="54" fillId="0" borderId="24" xfId="62" applyFont="1" applyBorder="1" applyAlignment="1">
      <alignment vertical="center"/>
      <protection/>
    </xf>
    <xf numFmtId="0" fontId="54" fillId="0" borderId="10" xfId="62" applyFont="1" applyBorder="1" applyAlignment="1">
      <alignment horizontal="center" vertical="center" shrinkToFit="1"/>
      <protection/>
    </xf>
    <xf numFmtId="0" fontId="54" fillId="6" borderId="23" xfId="62" applyFont="1" applyFill="1" applyBorder="1" applyAlignment="1">
      <alignment horizontal="center" vertical="center" wrapText="1"/>
      <protection/>
    </xf>
    <xf numFmtId="0" fontId="0" fillId="6" borderId="24" xfId="62" applyFont="1" applyFill="1" applyBorder="1" applyAlignment="1">
      <alignment horizontal="center" vertical="center" wrapText="1"/>
      <protection/>
    </xf>
    <xf numFmtId="38" fontId="54" fillId="0" borderId="10" xfId="5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114300</xdr:rowOff>
    </xdr:from>
    <xdr:to>
      <xdr:col>18</xdr:col>
      <xdr:colOff>85725</xdr:colOff>
      <xdr:row>3</xdr:row>
      <xdr:rowOff>180975</xdr:rowOff>
    </xdr:to>
    <xdr:sp>
      <xdr:nvSpPr>
        <xdr:cNvPr id="1" name="AutoShape 30"/>
        <xdr:cNvSpPr>
          <a:spLocks/>
        </xdr:cNvSpPr>
      </xdr:nvSpPr>
      <xdr:spPr>
        <a:xfrm>
          <a:off x="5086350" y="609600"/>
          <a:ext cx="4533900" cy="666750"/>
        </a:xfrm>
        <a:prstGeom prst="rightArrow">
          <a:avLst>
            <a:gd name="adj" fmla="val 42486"/>
          </a:avLst>
        </a:prstGeom>
        <a:solidFill>
          <a:srgbClr val="72C7E7"/>
        </a:solidFill>
        <a:ln w="6350" cmpd="sng">
          <a:solidFill>
            <a:srgbClr val="72C7E7"/>
          </a:solidFill>
          <a:headEnd type="none"/>
          <a:tailEnd type="none"/>
        </a:ln>
      </xdr:spPr>
      <xdr:txBody>
        <a:bodyPr vertOverflow="clip" wrap="square" lIns="91440" tIns="91440" rIns="91440" bIns="9144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Technology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Introduction</a:t>
          </a:r>
        </a:p>
      </xdr:txBody>
    </xdr:sp>
    <xdr:clientData/>
  </xdr:twoCellAnchor>
  <xdr:twoCellAnchor>
    <xdr:from>
      <xdr:col>17</xdr:col>
      <xdr:colOff>85725</xdr:colOff>
      <xdr:row>5</xdr:row>
      <xdr:rowOff>114300</xdr:rowOff>
    </xdr:from>
    <xdr:to>
      <xdr:col>19</xdr:col>
      <xdr:colOff>57150</xdr:colOff>
      <xdr:row>5</xdr:row>
      <xdr:rowOff>238125</xdr:rowOff>
    </xdr:to>
    <xdr:sp>
      <xdr:nvSpPr>
        <xdr:cNvPr id="2" name="正方形/長方形 1"/>
        <xdr:cNvSpPr>
          <a:spLocks/>
        </xdr:cNvSpPr>
      </xdr:nvSpPr>
      <xdr:spPr>
        <a:xfrm>
          <a:off x="9515475" y="1657350"/>
          <a:ext cx="552450" cy="123825"/>
        </a:xfrm>
        <a:prstGeom prst="rect">
          <a:avLst/>
        </a:prstGeom>
        <a:solidFill>
          <a:srgbClr val="002776"/>
        </a:solidFill>
        <a:ln w="25400" cmpd="sng">
          <a:solidFill>
            <a:srgbClr val="001A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</xdr:row>
      <xdr:rowOff>228600</xdr:rowOff>
    </xdr:from>
    <xdr:to>
      <xdr:col>10</xdr:col>
      <xdr:colOff>28575</xdr:colOff>
      <xdr:row>6</xdr:row>
      <xdr:rowOff>95250</xdr:rowOff>
    </xdr:to>
    <xdr:sp>
      <xdr:nvSpPr>
        <xdr:cNvPr id="3" name="正方形/長方形 3"/>
        <xdr:cNvSpPr>
          <a:spLocks/>
        </xdr:cNvSpPr>
      </xdr:nvSpPr>
      <xdr:spPr>
        <a:xfrm>
          <a:off x="4572000" y="1771650"/>
          <a:ext cx="542925" cy="123825"/>
        </a:xfrm>
        <a:prstGeom prst="rect">
          <a:avLst/>
        </a:prstGeom>
        <a:solidFill>
          <a:srgbClr val="002776"/>
        </a:solidFill>
        <a:ln w="25400" cmpd="sng">
          <a:solidFill>
            <a:srgbClr val="001A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47625</xdr:rowOff>
    </xdr:from>
    <xdr:to>
      <xdr:col>19</xdr:col>
      <xdr:colOff>47625</xdr:colOff>
      <xdr:row>6</xdr:row>
      <xdr:rowOff>171450</xdr:rowOff>
    </xdr:to>
    <xdr:sp>
      <xdr:nvSpPr>
        <xdr:cNvPr id="4" name="正方形/長方形 4"/>
        <xdr:cNvSpPr>
          <a:spLocks/>
        </xdr:cNvSpPr>
      </xdr:nvSpPr>
      <xdr:spPr>
        <a:xfrm>
          <a:off x="9515475" y="1847850"/>
          <a:ext cx="542925" cy="123825"/>
        </a:xfrm>
        <a:prstGeom prst="rect">
          <a:avLst/>
        </a:prstGeom>
        <a:solidFill>
          <a:srgbClr val="002776"/>
        </a:solidFill>
        <a:ln w="25400" cmpd="sng">
          <a:solidFill>
            <a:srgbClr val="001A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11</xdr:row>
      <xdr:rowOff>104775</xdr:rowOff>
    </xdr:from>
    <xdr:to>
      <xdr:col>12</xdr:col>
      <xdr:colOff>123825</xdr:colOff>
      <xdr:row>13</xdr:row>
      <xdr:rowOff>142875</xdr:rowOff>
    </xdr:to>
    <xdr:sp>
      <xdr:nvSpPr>
        <xdr:cNvPr id="5" name="上矢印 2"/>
        <xdr:cNvSpPr>
          <a:spLocks/>
        </xdr:cNvSpPr>
      </xdr:nvSpPr>
      <xdr:spPr>
        <a:xfrm>
          <a:off x="5448300" y="2895600"/>
          <a:ext cx="561975" cy="400050"/>
        </a:xfrm>
        <a:prstGeom prst="upArrow">
          <a:avLst>
            <a:gd name="adj" fmla="val 0"/>
          </a:avLst>
        </a:prstGeom>
        <a:solidFill>
          <a:srgbClr val="81BC00"/>
        </a:solidFill>
        <a:ln w="25400" cmpd="sng">
          <a:solidFill>
            <a:srgbClr val="81B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9</xdr:row>
      <xdr:rowOff>57150</xdr:rowOff>
    </xdr:from>
    <xdr:to>
      <xdr:col>23</xdr:col>
      <xdr:colOff>276225</xdr:colOff>
      <xdr:row>13</xdr:row>
      <xdr:rowOff>152400</xdr:rowOff>
    </xdr:to>
    <xdr:sp>
      <xdr:nvSpPr>
        <xdr:cNvPr id="6" name="爆発 2 6"/>
        <xdr:cNvSpPr>
          <a:spLocks/>
        </xdr:cNvSpPr>
      </xdr:nvSpPr>
      <xdr:spPr>
        <a:xfrm>
          <a:off x="11296650" y="2438400"/>
          <a:ext cx="1362075" cy="866775"/>
        </a:xfrm>
        <a:prstGeom prst="irregularSeal2">
          <a:avLst/>
        </a:prstGeom>
        <a:solidFill>
          <a:srgbClr val="FFC000">
            <a:alpha val="25000"/>
          </a:srgbClr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476250</xdr:colOff>
      <xdr:row>9</xdr:row>
      <xdr:rowOff>66675</xdr:rowOff>
    </xdr:from>
    <xdr:to>
      <xdr:col>27</xdr:col>
      <xdr:colOff>171450</xdr:colOff>
      <xdr:row>13</xdr:row>
      <xdr:rowOff>161925</xdr:rowOff>
    </xdr:to>
    <xdr:sp>
      <xdr:nvSpPr>
        <xdr:cNvPr id="7" name="爆発 2 7"/>
        <xdr:cNvSpPr>
          <a:spLocks/>
        </xdr:cNvSpPr>
      </xdr:nvSpPr>
      <xdr:spPr>
        <a:xfrm>
          <a:off x="13544550" y="2447925"/>
          <a:ext cx="1371600" cy="866775"/>
        </a:xfrm>
        <a:prstGeom prst="irregularSeal2">
          <a:avLst/>
        </a:prstGeom>
        <a:solidFill>
          <a:srgbClr val="FFC000">
            <a:alpha val="25000"/>
          </a:srgbClr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15</xdr:row>
      <xdr:rowOff>114300</xdr:rowOff>
    </xdr:from>
    <xdr:to>
      <xdr:col>14</xdr:col>
      <xdr:colOff>390525</xdr:colOff>
      <xdr:row>15</xdr:row>
      <xdr:rowOff>114300</xdr:rowOff>
    </xdr:to>
    <xdr:sp>
      <xdr:nvSpPr>
        <xdr:cNvPr id="8" name="直線矢印コネクタ 9"/>
        <xdr:cNvSpPr>
          <a:spLocks/>
        </xdr:cNvSpPr>
      </xdr:nvSpPr>
      <xdr:spPr>
        <a:xfrm>
          <a:off x="7105650" y="3638550"/>
          <a:ext cx="695325" cy="0"/>
        </a:xfrm>
        <a:prstGeom prst="straightConnector1">
          <a:avLst/>
        </a:prstGeom>
        <a:noFill/>
        <a:ln w="9525" cmpd="sng">
          <a:solidFill>
            <a:srgbClr val="00257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ohmatsu Proposal template20140601">
      <a:dk1>
        <a:sysClr val="windowText" lastClr="000000"/>
      </a:dk1>
      <a:lt1>
        <a:sysClr val="window" lastClr="FFFFFF"/>
      </a:lt1>
      <a:dk2>
        <a:srgbClr val="313131"/>
      </a:dk2>
      <a:lt2>
        <a:srgbClr val="FFFFFF"/>
      </a:lt2>
      <a:accent1>
        <a:srgbClr val="002776"/>
      </a:accent1>
      <a:accent2>
        <a:srgbClr val="81BC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BDD203"/>
      </a:accent6>
      <a:hlink>
        <a:srgbClr val="00A1DE"/>
      </a:hlink>
      <a:folHlink>
        <a:srgbClr val="72C7E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N40"/>
  <sheetViews>
    <sheetView showGridLines="0" tabSelected="1" zoomScale="70" zoomScaleNormal="70" zoomScalePageLayoutView="0" workbookViewId="0" topLeftCell="A22">
      <selection activeCell="H13" sqref="H13"/>
    </sheetView>
  </sheetViews>
  <sheetFormatPr defaultColWidth="9.00390625" defaultRowHeight="14.25"/>
  <cols>
    <col min="1" max="1" width="3.125" style="2" customWidth="1"/>
    <col min="2" max="2" width="10.875" style="2" customWidth="1"/>
    <col min="3" max="3" width="4.00390625" style="2" customWidth="1"/>
    <col min="4" max="4" width="21.75390625" style="2" customWidth="1"/>
    <col min="5" max="5" width="0" style="2" hidden="1" customWidth="1"/>
    <col min="6" max="6" width="12.625" style="2" customWidth="1"/>
    <col min="7" max="8" width="12.00390625" style="2" customWidth="1"/>
    <col min="9" max="14" width="17.625" style="2" customWidth="1"/>
    <col min="15" max="16384" width="9.00390625" style="2" customWidth="1"/>
  </cols>
  <sheetData>
    <row r="1" spans="2:14" ht="29.25" customHeight="1">
      <c r="B1" s="11" t="s">
        <v>132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31.5" customHeight="1">
      <c r="B2" s="13" t="s">
        <v>113</v>
      </c>
      <c r="C2" s="13"/>
      <c r="D2" s="12"/>
      <c r="E2" s="12"/>
      <c r="F2" s="19"/>
      <c r="G2" s="13" t="s">
        <v>114</v>
      </c>
      <c r="H2" s="12"/>
      <c r="I2" s="12"/>
      <c r="J2" s="12"/>
      <c r="K2" s="12"/>
      <c r="L2" s="12"/>
      <c r="M2" s="12"/>
      <c r="N2" s="12"/>
    </row>
    <row r="3" spans="2:14" ht="31.5" customHeight="1">
      <c r="B3" s="13" t="s">
        <v>102</v>
      </c>
      <c r="C3" s="12"/>
      <c r="D3" s="12"/>
      <c r="E3" s="12"/>
      <c r="F3" s="19"/>
      <c r="G3" s="13" t="s">
        <v>147</v>
      </c>
      <c r="H3" s="12"/>
      <c r="I3" s="12"/>
      <c r="J3" s="12"/>
      <c r="K3" s="12"/>
      <c r="L3" s="12"/>
      <c r="M3" s="12"/>
      <c r="N3" s="12"/>
    </row>
    <row r="4" spans="2:14" ht="18">
      <c r="B4" s="12"/>
      <c r="C4" s="12"/>
      <c r="D4" s="12"/>
      <c r="E4" s="12"/>
      <c r="F4" s="12"/>
      <c r="G4" s="12"/>
      <c r="H4" s="12"/>
      <c r="I4" s="88" t="s">
        <v>0</v>
      </c>
      <c r="J4" s="89"/>
      <c r="K4" s="90"/>
      <c r="L4" s="88" t="s">
        <v>112</v>
      </c>
      <c r="M4" s="89"/>
      <c r="N4" s="90"/>
    </row>
    <row r="5" spans="2:14" ht="13.5" customHeight="1">
      <c r="B5" s="91" t="s">
        <v>1</v>
      </c>
      <c r="C5" s="91"/>
      <c r="D5" s="91"/>
      <c r="E5" s="92" t="s">
        <v>2</v>
      </c>
      <c r="F5" s="94" t="s">
        <v>3</v>
      </c>
      <c r="G5" s="95" t="s">
        <v>4</v>
      </c>
      <c r="H5" s="95" t="s">
        <v>5</v>
      </c>
      <c r="I5" s="17" t="s">
        <v>6</v>
      </c>
      <c r="J5" s="17" t="s">
        <v>7</v>
      </c>
      <c r="K5" s="17" t="s">
        <v>8</v>
      </c>
      <c r="L5" s="17" t="s">
        <v>6</v>
      </c>
      <c r="M5" s="17" t="s">
        <v>7</v>
      </c>
      <c r="N5" s="17" t="s">
        <v>8</v>
      </c>
    </row>
    <row r="6" spans="2:14" ht="21">
      <c r="B6" s="91"/>
      <c r="C6" s="91"/>
      <c r="D6" s="91"/>
      <c r="E6" s="93"/>
      <c r="F6" s="94"/>
      <c r="G6" s="96"/>
      <c r="H6" s="96"/>
      <c r="I6" s="97" t="s">
        <v>148</v>
      </c>
      <c r="J6" s="97"/>
      <c r="K6" s="97"/>
      <c r="L6" s="97" t="s">
        <v>149</v>
      </c>
      <c r="M6" s="97"/>
      <c r="N6" s="97"/>
    </row>
    <row r="7" spans="2:14" ht="24" customHeight="1">
      <c r="B7" s="85" t="s">
        <v>9</v>
      </c>
      <c r="C7" s="14">
        <v>1</v>
      </c>
      <c r="D7" s="16" t="s">
        <v>10</v>
      </c>
      <c r="E7" s="15" t="s">
        <v>11</v>
      </c>
      <c r="F7" s="79" t="s">
        <v>105</v>
      </c>
      <c r="G7" s="3"/>
      <c r="H7" s="3"/>
      <c r="I7" s="62">
        <f>IF(ISERROR($G7*Factor!G5)=TRUE,"-",$G7*Factor!G5)</f>
        <v>0</v>
      </c>
      <c r="J7" s="62" t="str">
        <f>IF(ISERROR($G7*Factor!H5)=TRUE,"-",$G7*Factor!H5)</f>
        <v>-</v>
      </c>
      <c r="K7" s="62">
        <f>IF(ISERROR($H7*Factor!I5)=TRUE,"-",$H7*Factor!I5)</f>
        <v>0</v>
      </c>
      <c r="L7" s="62">
        <f>IF(ISERROR($G7*Factor!J5)=TRUE,"-",$G7*Factor!J5)</f>
        <v>0</v>
      </c>
      <c r="M7" s="62" t="str">
        <f>IF(ISERROR($G7*Factor!K5)=TRUE,"-",$G7*Factor!K5)</f>
        <v>-</v>
      </c>
      <c r="N7" s="62">
        <f>IF(ISERROR($H7*Factor!L5)=TRUE,"-",$H7*Factor!L5)</f>
        <v>0</v>
      </c>
    </row>
    <row r="8" spans="2:14" ht="24" customHeight="1">
      <c r="B8" s="86"/>
      <c r="C8" s="14">
        <v>2</v>
      </c>
      <c r="D8" s="16" t="s">
        <v>12</v>
      </c>
      <c r="E8" s="15" t="s">
        <v>13</v>
      </c>
      <c r="F8" s="17" t="s">
        <v>105</v>
      </c>
      <c r="G8" s="3"/>
      <c r="H8" s="3"/>
      <c r="I8" s="62">
        <f>IF(ISERROR($G8*Factor!G6)=TRUE,"-",$G8*Factor!G6)</f>
        <v>0</v>
      </c>
      <c r="J8" s="62" t="str">
        <f>IF(ISERROR($G8*Factor!H6)=TRUE,"-",$G8*Factor!H6)</f>
        <v>-</v>
      </c>
      <c r="K8" s="62">
        <f>IF(ISERROR($H8*Factor!I6)=TRUE,"-",$H8*Factor!I6)</f>
        <v>0</v>
      </c>
      <c r="L8" s="62">
        <f>IF(ISERROR($G8*Factor!J6)=TRUE,"-",$G8*Factor!J6)</f>
        <v>0</v>
      </c>
      <c r="M8" s="62" t="str">
        <f>IF(ISERROR($G8*Factor!K6)=TRUE,"-",$G8*Factor!K6)</f>
        <v>-</v>
      </c>
      <c r="N8" s="62">
        <f>IF(ISERROR($H8*Factor!L6)=TRUE,"-",$H8*Factor!L6)</f>
        <v>0</v>
      </c>
    </row>
    <row r="9" spans="2:14" ht="24" customHeight="1">
      <c r="B9" s="81" t="s">
        <v>15</v>
      </c>
      <c r="C9" s="14">
        <v>3</v>
      </c>
      <c r="D9" s="16" t="s">
        <v>16</v>
      </c>
      <c r="E9" s="15" t="s">
        <v>17</v>
      </c>
      <c r="F9" s="17" t="s">
        <v>118</v>
      </c>
      <c r="G9" s="3"/>
      <c r="H9" s="3"/>
      <c r="I9" s="62">
        <f>IF(ISERROR($G9*Factor!G7)=TRUE,"-",$G9*Factor!G7)</f>
        <v>0</v>
      </c>
      <c r="J9" s="62" t="str">
        <f>IF(ISERROR($G9*Factor!H7)=TRUE,"-",$G9*Factor!H7)</f>
        <v>-</v>
      </c>
      <c r="K9" s="62">
        <f>IF(ISERROR($H9*Factor!I7)=TRUE,"-",$H9*Factor!I7)</f>
        <v>0</v>
      </c>
      <c r="L9" s="62">
        <f>IF(ISERROR($G9*Factor!J7)=TRUE,"-",$G9*Factor!J7)</f>
        <v>0</v>
      </c>
      <c r="M9" s="62" t="str">
        <f>IF(ISERROR($G9*Factor!K7)=TRUE,"-",$G9*Factor!K7)</f>
        <v>-</v>
      </c>
      <c r="N9" s="62">
        <f>IF(ISERROR($H9*Factor!L7)=TRUE,"-",$H9*Factor!L7)</f>
        <v>0</v>
      </c>
    </row>
    <row r="10" spans="2:14" ht="24" customHeight="1">
      <c r="B10" s="81"/>
      <c r="C10" s="14">
        <v>4</v>
      </c>
      <c r="D10" s="16" t="s">
        <v>19</v>
      </c>
      <c r="E10" s="15" t="s">
        <v>20</v>
      </c>
      <c r="F10" s="17" t="s">
        <v>118</v>
      </c>
      <c r="G10" s="3"/>
      <c r="H10" s="3"/>
      <c r="I10" s="62">
        <f>IF(ISERROR($G10*Factor!G8)=TRUE,"-",$G10*Factor!G8)</f>
        <v>0</v>
      </c>
      <c r="J10" s="62" t="str">
        <f>IF(ISERROR($G10*Factor!H8)=TRUE,"-",$G10*Factor!H8)</f>
        <v>-</v>
      </c>
      <c r="K10" s="62">
        <f>IF(ISERROR($H10*Factor!I8)=TRUE,"-",$H10*Factor!I8)</f>
        <v>0</v>
      </c>
      <c r="L10" s="62">
        <f>IF(ISERROR($G10*Factor!J8)=TRUE,"-",$G10*Factor!J8)</f>
        <v>0</v>
      </c>
      <c r="M10" s="62" t="str">
        <f>IF(ISERROR($G10*Factor!K8)=TRUE,"-",$G10*Factor!K8)</f>
        <v>-</v>
      </c>
      <c r="N10" s="62">
        <f>IF(ISERROR($H10*Factor!L8)=TRUE,"-",$H10*Factor!L8)</f>
        <v>0</v>
      </c>
    </row>
    <row r="11" spans="2:14" ht="24" customHeight="1">
      <c r="B11" s="81"/>
      <c r="C11" s="14">
        <v>5</v>
      </c>
      <c r="D11" s="16" t="s">
        <v>21</v>
      </c>
      <c r="E11" s="15" t="s">
        <v>22</v>
      </c>
      <c r="F11" s="17" t="s">
        <v>118</v>
      </c>
      <c r="G11" s="3"/>
      <c r="H11" s="3"/>
      <c r="I11" s="62">
        <f>IF(ISERROR($G11*Factor!G9)=TRUE,"-",$G11*Factor!G9)</f>
        <v>0</v>
      </c>
      <c r="J11" s="62" t="str">
        <f>IF(ISERROR($G11*Factor!H9)=TRUE,"-",$G11*Factor!H9)</f>
        <v>-</v>
      </c>
      <c r="K11" s="62">
        <f>IF(ISERROR($H11*Factor!I9)=TRUE,"-",$H11*Factor!I9)</f>
        <v>0</v>
      </c>
      <c r="L11" s="62">
        <f>IF(ISERROR($G11*Factor!J9)=TRUE,"-",$G11*Factor!J9)</f>
        <v>0</v>
      </c>
      <c r="M11" s="62" t="str">
        <f>IF(ISERROR($G11*Factor!K9)=TRUE,"-",$G11*Factor!K9)</f>
        <v>-</v>
      </c>
      <c r="N11" s="62">
        <f>IF(ISERROR($H11*Factor!L9)=TRUE,"-",$H11*Factor!L9)</f>
        <v>0</v>
      </c>
    </row>
    <row r="12" spans="2:14" ht="24" customHeight="1">
      <c r="B12" s="81"/>
      <c r="C12" s="14">
        <v>6</v>
      </c>
      <c r="D12" s="16" t="s">
        <v>23</v>
      </c>
      <c r="E12" s="15" t="s">
        <v>24</v>
      </c>
      <c r="F12" s="17" t="s">
        <v>25</v>
      </c>
      <c r="G12" s="3"/>
      <c r="H12" s="3"/>
      <c r="I12" s="62">
        <f>IF(ISERROR($G12*Factor!G10)=TRUE,"-",$G12*Factor!G10)</f>
        <v>0</v>
      </c>
      <c r="J12" s="62" t="str">
        <f>IF(ISERROR($G12*Factor!H10)=TRUE,"-",$G12*Factor!H10)</f>
        <v>-</v>
      </c>
      <c r="K12" s="62">
        <f>IF(ISERROR($H12*Factor!I10)=TRUE,"-",$H12*Factor!I10)</f>
        <v>0</v>
      </c>
      <c r="L12" s="62">
        <f>IF(ISERROR($G12*Factor!J10)=TRUE,"-",$G12*Factor!J10)</f>
        <v>0</v>
      </c>
      <c r="M12" s="62" t="str">
        <f>IF(ISERROR($G12*Factor!K10)=TRUE,"-",$G12*Factor!K10)</f>
        <v>-</v>
      </c>
      <c r="N12" s="62">
        <f>IF(ISERROR($H12*Factor!L10)=TRUE,"-",$H12*Factor!L10)</f>
        <v>0</v>
      </c>
    </row>
    <row r="13" spans="2:14" ht="24" customHeight="1">
      <c r="B13" s="81" t="s">
        <v>26</v>
      </c>
      <c r="C13" s="14">
        <v>7</v>
      </c>
      <c r="D13" s="16" t="s">
        <v>27</v>
      </c>
      <c r="E13" s="15" t="s">
        <v>28</v>
      </c>
      <c r="F13" s="17" t="s">
        <v>29</v>
      </c>
      <c r="G13" s="3"/>
      <c r="H13" s="3"/>
      <c r="I13" s="62">
        <f>IF(ISERROR($G13*Factor!G11)=TRUE,"-",$G13*Factor!G11)</f>
        <v>0</v>
      </c>
      <c r="J13" s="62" t="str">
        <f>IF(ISERROR($G13*Factor!H11)=TRUE,"-",$G13*Factor!H11)</f>
        <v>-</v>
      </c>
      <c r="K13" s="62">
        <f>IF(ISERROR($H13*Factor!I11)=TRUE,"-",$H13*Factor!I11)</f>
        <v>0</v>
      </c>
      <c r="L13" s="62">
        <f>IF(ISERROR($G13*Factor!J11)=TRUE,"-",$G13*Factor!J11)</f>
        <v>0</v>
      </c>
      <c r="M13" s="62" t="str">
        <f>IF(ISERROR($G13*Factor!K11)=TRUE,"-",$G13*Factor!K11)</f>
        <v>-</v>
      </c>
      <c r="N13" s="62">
        <f>IF(ISERROR($H13*Factor!L11)=TRUE,"-",$H13*Factor!L11)</f>
        <v>0</v>
      </c>
    </row>
    <row r="14" spans="2:14" ht="24" customHeight="1">
      <c r="B14" s="81"/>
      <c r="C14" s="14">
        <v>8</v>
      </c>
      <c r="D14" s="16" t="s">
        <v>30</v>
      </c>
      <c r="E14" s="15" t="s">
        <v>31</v>
      </c>
      <c r="F14" s="17" t="s">
        <v>29</v>
      </c>
      <c r="G14" s="3"/>
      <c r="H14" s="3"/>
      <c r="I14" s="62">
        <f>IF(ISERROR($G14*Factor!G12)=TRUE,"-",$G14*Factor!G12)</f>
        <v>0</v>
      </c>
      <c r="J14" s="62" t="str">
        <f>IF(ISERROR($G14*Factor!H12)=TRUE,"-",$G14*Factor!H12)</f>
        <v>-</v>
      </c>
      <c r="K14" s="62">
        <f>IF(ISERROR($H14*Factor!I12)=TRUE,"-",$H14*Factor!I12)</f>
        <v>0</v>
      </c>
      <c r="L14" s="62">
        <f>IF(ISERROR($G14*Factor!J12)=TRUE,"-",$G14*Factor!J12)</f>
        <v>0</v>
      </c>
      <c r="M14" s="62" t="str">
        <f>IF(ISERROR($G14*Factor!K12)=TRUE,"-",$G14*Factor!K12)</f>
        <v>-</v>
      </c>
      <c r="N14" s="62">
        <f>IF(ISERROR($H14*Factor!L12)=TRUE,"-",$H14*Factor!L12)</f>
        <v>0</v>
      </c>
    </row>
    <row r="15" spans="2:14" ht="24" customHeight="1">
      <c r="B15" s="81"/>
      <c r="C15" s="14">
        <v>9</v>
      </c>
      <c r="D15" s="16" t="s">
        <v>32</v>
      </c>
      <c r="E15" s="15" t="s">
        <v>33</v>
      </c>
      <c r="F15" s="17" t="s">
        <v>29</v>
      </c>
      <c r="G15" s="3"/>
      <c r="H15" s="3"/>
      <c r="I15" s="62">
        <f>IF(ISERROR($G15*Factor!G13)=TRUE,"-",$G15*Factor!G13)</f>
        <v>0</v>
      </c>
      <c r="J15" s="62" t="str">
        <f>IF(ISERROR($G15*Factor!H13)=TRUE,"-",$G15*Factor!H13)</f>
        <v>-</v>
      </c>
      <c r="K15" s="62">
        <f>IF(ISERROR($H15*Factor!I13)=TRUE,"-",$H15*Factor!I13)</f>
        <v>0</v>
      </c>
      <c r="L15" s="62">
        <f>IF(ISERROR($G15*Factor!J13)=TRUE,"-",$G15*Factor!J13)</f>
        <v>0</v>
      </c>
      <c r="M15" s="62" t="str">
        <f>IF(ISERROR($G15*Factor!K13)=TRUE,"-",$G15*Factor!K13)</f>
        <v>-</v>
      </c>
      <c r="N15" s="62">
        <f>IF(ISERROR($H15*Factor!L13)=TRUE,"-",$H15*Factor!L13)</f>
        <v>0</v>
      </c>
    </row>
    <row r="16" spans="2:14" ht="24" customHeight="1">
      <c r="B16" s="81"/>
      <c r="C16" s="14">
        <v>10</v>
      </c>
      <c r="D16" s="16" t="s">
        <v>34</v>
      </c>
      <c r="E16" s="15" t="s">
        <v>35</v>
      </c>
      <c r="F16" s="17" t="s">
        <v>29</v>
      </c>
      <c r="G16" s="3"/>
      <c r="H16" s="3"/>
      <c r="I16" s="62">
        <f>IF(ISERROR($G16*Factor!G14)=TRUE,"-",$G16*Factor!G14)</f>
        <v>0</v>
      </c>
      <c r="J16" s="62" t="str">
        <f>IF(ISERROR($G16*Factor!H14)=TRUE,"-",$G16*Factor!H14)</f>
        <v>-</v>
      </c>
      <c r="K16" s="62">
        <f>IF(ISERROR($H16*Factor!I14)=TRUE,"-",$H16*Factor!I14)</f>
        <v>0</v>
      </c>
      <c r="L16" s="62">
        <f>IF(ISERROR($G16*Factor!J14)=TRUE,"-",$G16*Factor!J14)</f>
        <v>0</v>
      </c>
      <c r="M16" s="62" t="str">
        <f>IF(ISERROR($G16*Factor!K14)=TRUE,"-",$G16*Factor!K14)</f>
        <v>-</v>
      </c>
      <c r="N16" s="62">
        <f>IF(ISERROR($H16*Factor!L14)=TRUE,"-",$H16*Factor!L14)</f>
        <v>0</v>
      </c>
    </row>
    <row r="17" spans="2:14" ht="24" customHeight="1">
      <c r="B17" s="81"/>
      <c r="C17" s="14">
        <v>11</v>
      </c>
      <c r="D17" s="16" t="s">
        <v>36</v>
      </c>
      <c r="E17" s="15" t="s">
        <v>37</v>
      </c>
      <c r="F17" s="17"/>
      <c r="G17" s="3"/>
      <c r="H17" s="3"/>
      <c r="I17" s="62" t="str">
        <f>IF(ISERROR($G17*Factor!G15)=TRUE,"-",$G17*Factor!G15)</f>
        <v>-</v>
      </c>
      <c r="J17" s="62" t="str">
        <f>IF(ISERROR($G17*Factor!H15)=TRUE,"-",$G17*Factor!H15)</f>
        <v>-</v>
      </c>
      <c r="K17" s="62" t="str">
        <f>IF(ISERROR($H17*Factor!I15)=TRUE,"-",$H17*Factor!I15)</f>
        <v>-</v>
      </c>
      <c r="L17" s="62">
        <f>IF(ISERROR($G17*Factor!J15)=TRUE,"-",$G17*Factor!J15)</f>
        <v>0</v>
      </c>
      <c r="M17" s="62" t="str">
        <f>IF(ISERROR($G17*Factor!K15)=TRUE,"-",$G17*Factor!K15)</f>
        <v>-</v>
      </c>
      <c r="N17" s="62">
        <f>IF(ISERROR($H17*Factor!L15)=TRUE,"-",$H17*Factor!L15)</f>
        <v>0</v>
      </c>
    </row>
    <row r="18" spans="2:14" ht="24" customHeight="1">
      <c r="B18" s="87" t="s">
        <v>38</v>
      </c>
      <c r="C18" s="14">
        <v>12</v>
      </c>
      <c r="D18" s="16" t="s">
        <v>39</v>
      </c>
      <c r="E18" s="15" t="s">
        <v>106</v>
      </c>
      <c r="F18" s="17" t="s">
        <v>29</v>
      </c>
      <c r="G18" s="3"/>
      <c r="H18" s="3"/>
      <c r="I18" s="62" t="str">
        <f>IF(ISERROR($G18*Factor!G16)=TRUE,"-",$G18*Factor!G16)</f>
        <v>-</v>
      </c>
      <c r="J18" s="62" t="str">
        <f>IF(ISERROR($G18*Factor!H16)=TRUE,"-",$G18*Factor!H16)</f>
        <v>-</v>
      </c>
      <c r="K18" s="62">
        <f>IF(ISERROR($H18*Factor!I16)=TRUE,"-",$H18*Factor!I16)</f>
        <v>0</v>
      </c>
      <c r="L18" s="62">
        <f>IF(ISERROR($G18*Factor!J16)=TRUE,"-",$G18*Factor!J16)</f>
        <v>0</v>
      </c>
      <c r="M18" s="62" t="str">
        <f>IF(ISERROR($G18*Factor!K16)=TRUE,"-",$G18*Factor!K16)</f>
        <v>-</v>
      </c>
      <c r="N18" s="62">
        <f>IF(ISERROR($H18*Factor!L16)=TRUE,"-",$H18*Factor!L16)</f>
        <v>0</v>
      </c>
    </row>
    <row r="19" spans="2:14" ht="24" customHeight="1">
      <c r="B19" s="87"/>
      <c r="C19" s="14">
        <v>13</v>
      </c>
      <c r="D19" s="16" t="s">
        <v>41</v>
      </c>
      <c r="E19" s="15" t="s">
        <v>42</v>
      </c>
      <c r="F19" s="17" t="s">
        <v>25</v>
      </c>
      <c r="G19" s="3"/>
      <c r="H19" s="3"/>
      <c r="I19" s="62" t="str">
        <f>IF(ISERROR($G19*Factor!G17)=TRUE,"-",$G19*Factor!G17)</f>
        <v>-</v>
      </c>
      <c r="J19" s="62">
        <f>IF(ISERROR($G19*Factor!H17)=TRUE,"-",$G19*Factor!H17)</f>
        <v>0</v>
      </c>
      <c r="K19" s="62">
        <f>IF(ISERROR($H19*Factor!I17)=TRUE,"-",$H19*Factor!I17)</f>
        <v>0</v>
      </c>
      <c r="L19" s="62" t="str">
        <f>IF(ISERROR($G19*Factor!J17)=TRUE,"-",$G19*Factor!J17)</f>
        <v>-</v>
      </c>
      <c r="M19" s="62">
        <f>IF(ISERROR($G19*Factor!K17)=TRUE,"-",$G19*Factor!K17)</f>
        <v>0</v>
      </c>
      <c r="N19" s="62">
        <f>IF(ISERROR($H19*Factor!L17)=TRUE,"-",$H19*Factor!L17)</f>
        <v>0</v>
      </c>
    </row>
    <row r="20" spans="2:14" ht="24" customHeight="1">
      <c r="B20" s="87"/>
      <c r="C20" s="14">
        <v>14</v>
      </c>
      <c r="D20" s="16" t="s">
        <v>43</v>
      </c>
      <c r="E20" s="15" t="s">
        <v>107</v>
      </c>
      <c r="F20" s="17" t="s">
        <v>29</v>
      </c>
      <c r="G20" s="3"/>
      <c r="H20" s="3"/>
      <c r="I20" s="62" t="str">
        <f>IF(ISERROR($G20*Factor!G18)=TRUE,"-",$G20*Factor!G18)</f>
        <v>-</v>
      </c>
      <c r="J20" s="62" t="str">
        <f>IF(ISERROR($G20*Factor!H18)=TRUE,"-",$G20*Factor!H18)</f>
        <v>-</v>
      </c>
      <c r="K20" s="62">
        <f>IF(ISERROR($H20*Factor!I18)=TRUE,"-",$H20*Factor!I18)</f>
        <v>0</v>
      </c>
      <c r="L20" s="62">
        <f>IF(ISERROR($G20*Factor!J18)=TRUE,"-",$G20*Factor!J18)</f>
        <v>0</v>
      </c>
      <c r="M20" s="62" t="str">
        <f>IF(ISERROR($G20*Factor!K18)=TRUE,"-",$G20*Factor!K18)</f>
        <v>-</v>
      </c>
      <c r="N20" s="62">
        <f>IF(ISERROR($H20*Factor!L18)=TRUE,"-",$H20*Factor!L18)</f>
        <v>0</v>
      </c>
    </row>
    <row r="21" spans="2:14" ht="24" customHeight="1">
      <c r="B21" s="87"/>
      <c r="C21" s="14">
        <v>15</v>
      </c>
      <c r="D21" s="16" t="s">
        <v>45</v>
      </c>
      <c r="E21" s="15" t="s">
        <v>108</v>
      </c>
      <c r="F21" s="17" t="s">
        <v>25</v>
      </c>
      <c r="G21" s="3"/>
      <c r="H21" s="3"/>
      <c r="I21" s="62" t="str">
        <f>IF(ISERROR($G21*Factor!G19)=TRUE,"-",$G21*Factor!G19)</f>
        <v>-</v>
      </c>
      <c r="J21" s="62">
        <f>IF(ISERROR($G21*Factor!H19)=TRUE,"-",$G21*Factor!H19)</f>
        <v>0</v>
      </c>
      <c r="K21" s="62">
        <f>IF(ISERROR($H21*Factor!I19)=TRUE,"-",$H21*Factor!I19)</f>
        <v>0</v>
      </c>
      <c r="L21" s="62" t="str">
        <f>IF(ISERROR($G21*Factor!J19)=TRUE,"-",$G21*Factor!J19)</f>
        <v>-</v>
      </c>
      <c r="M21" s="62">
        <f>IF(ISERROR($G21*Factor!K19)=TRUE,"-",$G21*Factor!K19)</f>
        <v>0</v>
      </c>
      <c r="N21" s="62">
        <f>IF(ISERROR($H21*Factor!L19)=TRUE,"-",$H21*Factor!L19)</f>
        <v>0</v>
      </c>
    </row>
    <row r="22" spans="2:14" ht="24" customHeight="1">
      <c r="B22" s="87"/>
      <c r="C22" s="14">
        <v>16</v>
      </c>
      <c r="D22" s="16" t="s">
        <v>47</v>
      </c>
      <c r="E22" s="15" t="s">
        <v>48</v>
      </c>
      <c r="F22" s="17" t="s">
        <v>25</v>
      </c>
      <c r="G22" s="3"/>
      <c r="H22" s="3"/>
      <c r="I22" s="62" t="str">
        <f>IF(ISERROR($G22*Factor!G20)=TRUE,"-",$G22*Factor!G20)</f>
        <v>-</v>
      </c>
      <c r="J22" s="62" t="str">
        <f>IF(ISERROR($G22*Factor!H20)=TRUE,"-",$G22*Factor!H20)</f>
        <v>-</v>
      </c>
      <c r="K22" s="62">
        <f>IF(ISERROR($H22*Factor!I20)=TRUE,"-",$H22*Factor!I20)</f>
        <v>0</v>
      </c>
      <c r="L22" s="62">
        <f>IF(ISERROR($G22*Factor!J20)=TRUE,"-",$G22*Factor!J20)</f>
        <v>0</v>
      </c>
      <c r="M22" s="62">
        <f>IF(ISERROR($G22*Factor!K20)=TRUE,"-",$G22*Factor!K20)</f>
        <v>0</v>
      </c>
      <c r="N22" s="62">
        <f>IF(ISERROR($H22*Factor!L20)=TRUE,"-",$H22*Factor!L20)</f>
        <v>0</v>
      </c>
    </row>
    <row r="23" spans="2:14" ht="24" customHeight="1">
      <c r="B23" s="87"/>
      <c r="C23" s="14">
        <v>17</v>
      </c>
      <c r="D23" s="16" t="s">
        <v>49</v>
      </c>
      <c r="E23" s="15" t="s">
        <v>109</v>
      </c>
      <c r="F23" s="17" t="s">
        <v>105</v>
      </c>
      <c r="G23" s="3"/>
      <c r="H23" s="3"/>
      <c r="I23" s="62" t="str">
        <f>IF(ISERROR($G23*Factor!G21)=TRUE,"-",$G23*Factor!G21)</f>
        <v>-</v>
      </c>
      <c r="J23" s="62">
        <f>IF(ISERROR($G23*Factor!H21)=TRUE,"-",$G23*Factor!H21)</f>
        <v>0</v>
      </c>
      <c r="K23" s="62">
        <f>IF(ISERROR($H23*Factor!I21)=TRUE,"-",$H23*Factor!I21)</f>
        <v>0</v>
      </c>
      <c r="L23" s="62" t="str">
        <f>IF(ISERROR($G23*Factor!J21)=TRUE,"-",$G23*Factor!J21)</f>
        <v>-</v>
      </c>
      <c r="M23" s="62">
        <f>IF(ISERROR($G23*Factor!K21)=TRUE,"-",$G23*Factor!K21)</f>
        <v>0</v>
      </c>
      <c r="N23" s="62">
        <f>IF(ISERROR($H23*Factor!L21)=TRUE,"-",$H23*Factor!L21)</f>
        <v>0</v>
      </c>
    </row>
    <row r="24" spans="2:14" ht="24" customHeight="1">
      <c r="B24" s="87"/>
      <c r="C24" s="14">
        <v>18</v>
      </c>
      <c r="D24" s="16" t="s">
        <v>51</v>
      </c>
      <c r="E24" s="15" t="s">
        <v>52</v>
      </c>
      <c r="F24" s="17" t="s">
        <v>105</v>
      </c>
      <c r="G24" s="3"/>
      <c r="H24" s="3"/>
      <c r="I24" s="62" t="str">
        <f>IF(ISERROR($G24*Factor!G22)=TRUE,"-",$G24*Factor!G22)</f>
        <v>-</v>
      </c>
      <c r="J24" s="62">
        <f>IF(ISERROR($G24*Factor!H22)=TRUE,"-",$G24*Factor!H22)</f>
        <v>0</v>
      </c>
      <c r="K24" s="62">
        <f>IF(ISERROR($H24*Factor!I22)=TRUE,"-",$H24*Factor!I22)</f>
        <v>0</v>
      </c>
      <c r="L24" s="62" t="str">
        <f>IF(ISERROR($G24*Factor!J22)=TRUE,"-",$G24*Factor!J22)</f>
        <v>-</v>
      </c>
      <c r="M24" s="62">
        <f>IF(ISERROR($G24*Factor!K22)=TRUE,"-",$G24*Factor!K22)</f>
        <v>0</v>
      </c>
      <c r="N24" s="62">
        <f>IF(ISERROR($H24*Factor!L22)=TRUE,"-",$H24*Factor!L22)</f>
        <v>0</v>
      </c>
    </row>
    <row r="25" spans="2:14" ht="24" customHeight="1">
      <c r="B25" s="87"/>
      <c r="C25" s="14">
        <v>19</v>
      </c>
      <c r="D25" s="16" t="s">
        <v>53</v>
      </c>
      <c r="E25" s="15" t="s">
        <v>110</v>
      </c>
      <c r="F25" s="17" t="s">
        <v>105</v>
      </c>
      <c r="G25" s="3"/>
      <c r="H25" s="3"/>
      <c r="I25" s="62" t="str">
        <f>IF(ISERROR($G25*Factor!G23)=TRUE,"-",$G25*Factor!G23)</f>
        <v>-</v>
      </c>
      <c r="J25" s="62">
        <f>IF(ISERROR($G25*Factor!H23)=TRUE,"-",$G25*Factor!H23)</f>
        <v>0</v>
      </c>
      <c r="K25" s="62">
        <f>IF(ISERROR($H25*Factor!I23)=TRUE,"-",$H25*Factor!I23)</f>
        <v>0</v>
      </c>
      <c r="L25" s="62" t="str">
        <f>IF(ISERROR($G25*Factor!J23)=TRUE,"-",$G25*Factor!J23)</f>
        <v>-</v>
      </c>
      <c r="M25" s="62">
        <f>IF(ISERROR($G25*Factor!K23)=TRUE,"-",$G25*Factor!K23)</f>
        <v>0</v>
      </c>
      <c r="N25" s="62">
        <f>IF(ISERROR($H25*Factor!L23)=TRUE,"-",$H25*Factor!L23)</f>
        <v>0</v>
      </c>
    </row>
    <row r="26" spans="2:14" ht="24" customHeight="1">
      <c r="B26" s="87" t="s">
        <v>55</v>
      </c>
      <c r="C26" s="14">
        <v>20</v>
      </c>
      <c r="D26" s="16" t="s">
        <v>56</v>
      </c>
      <c r="E26" s="15" t="s">
        <v>57</v>
      </c>
      <c r="F26" s="17" t="s">
        <v>58</v>
      </c>
      <c r="G26" s="3"/>
      <c r="H26" s="3"/>
      <c r="I26" s="62" t="str">
        <f>IF(ISERROR($G26*Factor!G24)=TRUE,"-",$G26*Factor!G24)</f>
        <v>-</v>
      </c>
      <c r="J26" s="62">
        <f>IF(ISERROR($G26*Factor!H24)=TRUE,"-",$G26*Factor!H24)</f>
        <v>0</v>
      </c>
      <c r="K26" s="62">
        <f>IF(ISERROR($H26*Factor!I24)=TRUE,"-",$H26*Factor!I24)</f>
        <v>0</v>
      </c>
      <c r="L26" s="62" t="str">
        <f>IF(ISERROR($G26*Factor!J24)=TRUE,"-",$G26*Factor!J24)</f>
        <v>-</v>
      </c>
      <c r="M26" s="62">
        <f>IF(ISERROR($G26*Factor!K24)=TRUE,"-",$G26*Factor!K24)</f>
        <v>0</v>
      </c>
      <c r="N26" s="62">
        <f>IF(ISERROR($H26*Factor!L24)=TRUE,"-",$H26*Factor!L24)</f>
        <v>0</v>
      </c>
    </row>
    <row r="27" spans="2:14" ht="24" customHeight="1">
      <c r="B27" s="87"/>
      <c r="C27" s="14">
        <v>21</v>
      </c>
      <c r="D27" s="16" t="s">
        <v>59</v>
      </c>
      <c r="E27" s="15" t="s">
        <v>60</v>
      </c>
      <c r="F27" s="17" t="s">
        <v>25</v>
      </c>
      <c r="G27" s="3"/>
      <c r="H27" s="3"/>
      <c r="I27" s="62" t="str">
        <f>IF(ISERROR($G27*Factor!G25)=TRUE,"-",$G27*Factor!G25)</f>
        <v>-</v>
      </c>
      <c r="J27" s="62">
        <f>IF(ISERROR($G27*Factor!H25)=TRUE,"-",$G27*Factor!H25)</f>
        <v>0</v>
      </c>
      <c r="K27" s="62">
        <f>IF(ISERROR($H27*Factor!I25)=TRUE,"-",$H27*Factor!I25)</f>
        <v>0</v>
      </c>
      <c r="L27" s="62" t="str">
        <f>IF(ISERROR($G27*Factor!J25)=TRUE,"-",$G27*Factor!J25)</f>
        <v>-</v>
      </c>
      <c r="M27" s="62">
        <f>IF(ISERROR($G27*Factor!K25)=TRUE,"-",$G27*Factor!K25)</f>
        <v>0</v>
      </c>
      <c r="N27" s="62">
        <f>IF(ISERROR($H27*Factor!L25)=TRUE,"-",$H27*Factor!L25)</f>
        <v>0</v>
      </c>
    </row>
    <row r="28" spans="2:14" ht="24" customHeight="1">
      <c r="B28" s="87" t="s">
        <v>61</v>
      </c>
      <c r="C28" s="14">
        <v>22</v>
      </c>
      <c r="D28" s="16" t="s">
        <v>62</v>
      </c>
      <c r="E28" s="15" t="s">
        <v>63</v>
      </c>
      <c r="F28" s="17" t="s">
        <v>25</v>
      </c>
      <c r="G28" s="3"/>
      <c r="H28" s="3"/>
      <c r="I28" s="62" t="str">
        <f>IF(ISERROR($G28*Factor!G26)=TRUE,"-",$G28*Factor!G26)</f>
        <v>-</v>
      </c>
      <c r="J28" s="62" t="str">
        <f>IF(ISERROR($G28*Factor!H26)=TRUE,"-",$G28*Factor!H26)</f>
        <v>-</v>
      </c>
      <c r="K28" s="62" t="str">
        <f>IF(ISERROR($H28*Factor!I26)=TRUE,"-",$H28*Factor!I26)</f>
        <v>-</v>
      </c>
      <c r="L28" s="62">
        <f>IF(ISERROR($G28*Factor!J26)=TRUE,"-",$G28*Factor!J26)</f>
        <v>0</v>
      </c>
      <c r="M28" s="62" t="str">
        <f>IF(ISERROR($G28*Factor!K26)=TRUE,"-",$G28*Factor!K26)</f>
        <v>-</v>
      </c>
      <c r="N28" s="62" t="str">
        <f>IF(ISERROR($H28*Factor!L26)=TRUE,"-",$H28*Factor!L26)</f>
        <v>-</v>
      </c>
    </row>
    <row r="29" spans="2:14" ht="24" customHeight="1">
      <c r="B29" s="87"/>
      <c r="C29" s="14">
        <v>23</v>
      </c>
      <c r="D29" s="16" t="s">
        <v>64</v>
      </c>
      <c r="E29" s="15" t="s">
        <v>65</v>
      </c>
      <c r="F29" s="17" t="s">
        <v>25</v>
      </c>
      <c r="G29" s="3"/>
      <c r="H29" s="3"/>
      <c r="I29" s="62" t="str">
        <f>IF(ISERROR($G29*Factor!G27)=TRUE,"-",$G29*Factor!G27)</f>
        <v>-</v>
      </c>
      <c r="J29" s="62" t="str">
        <f>IF(ISERROR($G29*Factor!H27)=TRUE,"-",$G29*Factor!H27)</f>
        <v>-</v>
      </c>
      <c r="K29" s="62" t="str">
        <f>IF(ISERROR($H29*Factor!I27)=TRUE,"-",$H29*Factor!I27)</f>
        <v>-</v>
      </c>
      <c r="L29" s="62">
        <f>IF(ISERROR($G29*Factor!J27)=TRUE,"-",$G29*Factor!J27)</f>
        <v>0</v>
      </c>
      <c r="M29" s="62" t="str">
        <f>IF(ISERROR($G29*Factor!K27)=TRUE,"-",$G29*Factor!K27)</f>
        <v>-</v>
      </c>
      <c r="N29" s="62">
        <f>IF(ISERROR($H29*Factor!L27)=TRUE,"-",$H29*Factor!L27)</f>
        <v>0</v>
      </c>
    </row>
    <row r="30" spans="2:14" ht="24" customHeight="1">
      <c r="B30" s="87"/>
      <c r="C30" s="14">
        <v>24</v>
      </c>
      <c r="D30" s="16" t="s">
        <v>66</v>
      </c>
      <c r="E30" s="15" t="s">
        <v>67</v>
      </c>
      <c r="F30" s="17" t="s">
        <v>25</v>
      </c>
      <c r="G30" s="3"/>
      <c r="H30" s="3"/>
      <c r="I30" s="62" t="str">
        <f>IF(ISERROR($G30*Factor!G28)=TRUE,"-",$G30*Factor!G28)</f>
        <v>-</v>
      </c>
      <c r="J30" s="62" t="str">
        <f>IF(ISERROR($G30*Factor!H28)=TRUE,"-",$G30*Factor!H28)</f>
        <v>-</v>
      </c>
      <c r="K30" s="62" t="str">
        <f>IF(ISERROR($H30*Factor!I28)=TRUE,"-",$H30*Factor!I28)</f>
        <v>-</v>
      </c>
      <c r="L30" s="62">
        <f>IF(ISERROR($G30*Factor!J28)=TRUE,"-",$G30*Factor!J28)</f>
        <v>0</v>
      </c>
      <c r="M30" s="62" t="str">
        <f>IF(ISERROR($G30*Factor!K28)=TRUE,"-",$G30*Factor!K28)</f>
        <v>-</v>
      </c>
      <c r="N30" s="62">
        <f>IF(ISERROR($H30*Factor!L28)=TRUE,"-",$H30*Factor!L28)</f>
        <v>0</v>
      </c>
    </row>
    <row r="31" spans="2:14" ht="24" customHeight="1">
      <c r="B31" s="87"/>
      <c r="C31" s="14">
        <v>25</v>
      </c>
      <c r="D31" s="16" t="s">
        <v>68</v>
      </c>
      <c r="E31" s="15" t="s">
        <v>69</v>
      </c>
      <c r="F31" s="17" t="s">
        <v>25</v>
      </c>
      <c r="G31" s="3"/>
      <c r="H31" s="3"/>
      <c r="I31" s="62" t="str">
        <f>IF(ISERROR($G31*Factor!G29)=TRUE,"-",$G31*Factor!G29)</f>
        <v>-</v>
      </c>
      <c r="J31" s="62" t="str">
        <f>IF(ISERROR($G31*Factor!H29)=TRUE,"-",$G31*Factor!H29)</f>
        <v>-</v>
      </c>
      <c r="K31" s="62" t="str">
        <f>IF(ISERROR($H31*Factor!I29)=TRUE,"-",$H31*Factor!I29)</f>
        <v>-</v>
      </c>
      <c r="L31" s="62">
        <f>IF(ISERROR($G31*Factor!J29)=TRUE,"-",$G31*Factor!J29)</f>
        <v>0</v>
      </c>
      <c r="M31" s="62" t="str">
        <f>IF(ISERROR($G31*Factor!K29)=TRUE,"-",$G31*Factor!K29)</f>
        <v>-</v>
      </c>
      <c r="N31" s="62">
        <f>IF(ISERROR($H31*Factor!L29)=TRUE,"-",$H31*Factor!L29)</f>
        <v>0</v>
      </c>
    </row>
    <row r="32" spans="2:14" ht="24" customHeight="1">
      <c r="B32" s="87"/>
      <c r="C32" s="14">
        <v>26</v>
      </c>
      <c r="D32" s="16" t="s">
        <v>70</v>
      </c>
      <c r="E32" s="15" t="s">
        <v>71</v>
      </c>
      <c r="F32" s="17" t="s">
        <v>25</v>
      </c>
      <c r="G32" s="3"/>
      <c r="H32" s="3"/>
      <c r="I32" s="62" t="str">
        <f>IF(ISERROR($G32*Factor!G30)=TRUE,"-",$G32*Factor!G30)</f>
        <v>-</v>
      </c>
      <c r="J32" s="62" t="str">
        <f>IF(ISERROR($G32*Factor!H30)=TRUE,"-",$G32*Factor!H30)</f>
        <v>-</v>
      </c>
      <c r="K32" s="62" t="str">
        <f>IF(ISERROR($H32*Factor!I30)=TRUE,"-",$H32*Factor!I30)</f>
        <v>-</v>
      </c>
      <c r="L32" s="62">
        <f>IF(ISERROR($G32*Factor!J30)=TRUE,"-",$G32*Factor!J30)</f>
        <v>0</v>
      </c>
      <c r="M32" s="62" t="str">
        <f>IF(ISERROR($G32*Factor!K30)=TRUE,"-",$G32*Factor!K30)</f>
        <v>-</v>
      </c>
      <c r="N32" s="62">
        <f>IF(ISERROR($H32*Factor!L30)=TRUE,"-",$H32*Factor!L30)</f>
        <v>0</v>
      </c>
    </row>
    <row r="33" spans="2:14" ht="24" customHeight="1">
      <c r="B33" s="81" t="s">
        <v>72</v>
      </c>
      <c r="C33" s="14">
        <v>27</v>
      </c>
      <c r="D33" s="16" t="s">
        <v>73</v>
      </c>
      <c r="E33" s="15" t="s">
        <v>74</v>
      </c>
      <c r="F33" s="17" t="s">
        <v>25</v>
      </c>
      <c r="G33" s="3"/>
      <c r="H33" s="3"/>
      <c r="I33" s="62" t="str">
        <f>IF(ISERROR($G33*Factor!G31)=TRUE,"-",$G33*Factor!G31)</f>
        <v>-</v>
      </c>
      <c r="J33" s="62" t="str">
        <f>IF(ISERROR($G33*Factor!H31)=TRUE,"-",$G33*Factor!H31)</f>
        <v>-</v>
      </c>
      <c r="K33" s="62" t="str">
        <f>IF(ISERROR($H33*Factor!I31)=TRUE,"-",$H33*Factor!I31)</f>
        <v>-</v>
      </c>
      <c r="L33" s="62">
        <f>IF(ISERROR($G33*Factor!J31)=TRUE,"-",$G33*Factor!J31)</f>
        <v>0</v>
      </c>
      <c r="M33" s="62" t="str">
        <f>IF(ISERROR($G33*Factor!K31)=TRUE,"-",$G33*Factor!K31)</f>
        <v>-</v>
      </c>
      <c r="N33" s="62">
        <f>IF(ISERROR($H33*Factor!L31)=TRUE,"-",$H33*Factor!L31)</f>
        <v>0</v>
      </c>
    </row>
    <row r="34" spans="2:14" ht="24" customHeight="1">
      <c r="B34" s="81"/>
      <c r="C34" s="14">
        <v>28</v>
      </c>
      <c r="D34" s="16" t="s">
        <v>75</v>
      </c>
      <c r="E34" s="15" t="s">
        <v>76</v>
      </c>
      <c r="F34" s="17" t="s">
        <v>25</v>
      </c>
      <c r="G34" s="3"/>
      <c r="H34" s="3"/>
      <c r="I34" s="62" t="str">
        <f>IF(ISERROR($G34*Factor!G32)=TRUE,"-",$G34*Factor!G32)</f>
        <v>-</v>
      </c>
      <c r="J34" s="62" t="str">
        <f>IF(ISERROR($G34*Factor!H32)=TRUE,"-",$G34*Factor!H32)</f>
        <v>-</v>
      </c>
      <c r="K34" s="62" t="str">
        <f>IF(ISERROR($H34*Factor!I32)=TRUE,"-",$H34*Factor!I32)</f>
        <v>-</v>
      </c>
      <c r="L34" s="62">
        <f>IF(ISERROR($G34*Factor!J32)=TRUE,"-",$G34*Factor!J32)</f>
        <v>0</v>
      </c>
      <c r="M34" s="62" t="str">
        <f>IF(ISERROR($G34*Factor!K32)=TRUE,"-",$G34*Factor!K32)</f>
        <v>-</v>
      </c>
      <c r="N34" s="62">
        <f>IF(ISERROR($H34*Factor!L32)=TRUE,"-",$H34*Factor!L32)</f>
        <v>0</v>
      </c>
    </row>
    <row r="35" spans="2:14" ht="24" customHeight="1">
      <c r="B35" s="81"/>
      <c r="C35" s="14">
        <v>29</v>
      </c>
      <c r="D35" s="16" t="s">
        <v>77</v>
      </c>
      <c r="E35" s="15" t="s">
        <v>78</v>
      </c>
      <c r="F35" s="17" t="s">
        <v>25</v>
      </c>
      <c r="G35" s="3"/>
      <c r="H35" s="3"/>
      <c r="I35" s="62" t="str">
        <f>IF(ISERROR($G35*Factor!G33)=TRUE,"-",$G35*Factor!G33)</f>
        <v>-</v>
      </c>
      <c r="J35" s="62" t="str">
        <f>IF(ISERROR($G35*Factor!H33)=TRUE,"-",$G35*Factor!H33)</f>
        <v>-</v>
      </c>
      <c r="K35" s="62" t="str">
        <f>IF(ISERROR($H35*Factor!I33)=TRUE,"-",$H35*Factor!I33)</f>
        <v>-</v>
      </c>
      <c r="L35" s="62">
        <f>IF(ISERROR($G35*Factor!J33)=TRUE,"-",$G35*Factor!J33)</f>
        <v>0</v>
      </c>
      <c r="M35" s="62" t="str">
        <f>IF(ISERROR($G35*Factor!K33)=TRUE,"-",$G35*Factor!K33)</f>
        <v>-</v>
      </c>
      <c r="N35" s="62">
        <f>IF(ISERROR($H35*Factor!L33)=TRUE,"-",$H35*Factor!L33)</f>
        <v>0</v>
      </c>
    </row>
    <row r="36" spans="2:14" ht="24" customHeight="1">
      <c r="B36" s="16" t="s">
        <v>79</v>
      </c>
      <c r="C36" s="14">
        <v>30</v>
      </c>
      <c r="D36" s="16" t="s">
        <v>119</v>
      </c>
      <c r="E36" s="15" t="s">
        <v>111</v>
      </c>
      <c r="F36" s="17" t="s">
        <v>25</v>
      </c>
      <c r="G36" s="3"/>
      <c r="H36" s="3"/>
      <c r="I36" s="62" t="str">
        <f>IF(ISERROR($G36*Factor!G34)=TRUE,"-",$G36*Factor!G34)</f>
        <v>-</v>
      </c>
      <c r="J36" s="62" t="str">
        <f>IF(ISERROR($G36*Factor!H34)=TRUE,"-",$G36*Factor!H34)</f>
        <v>-</v>
      </c>
      <c r="K36" s="62" t="str">
        <f>IF(ISERROR($H36*Factor!I34)=TRUE,"-",$H36*Factor!I34)</f>
        <v>-</v>
      </c>
      <c r="L36" s="62">
        <f>IF(ISERROR($G36*Factor!J34)=TRUE,"-",$G36*Factor!J34)</f>
        <v>0</v>
      </c>
      <c r="M36" s="62" t="str">
        <f>IF(ISERROR($G36*Factor!K34)=TRUE,"-",$G36*Factor!K34)</f>
        <v>-</v>
      </c>
      <c r="N36" s="62">
        <f>IF(ISERROR($H36*Factor!L34)=TRUE,"-",$H36*Factor!L34)</f>
        <v>0</v>
      </c>
    </row>
    <row r="37" spans="2:14" ht="24" customHeight="1">
      <c r="B37" s="16" t="s">
        <v>82</v>
      </c>
      <c r="C37" s="14" t="s">
        <v>83</v>
      </c>
      <c r="D37" s="16" t="s">
        <v>84</v>
      </c>
      <c r="E37" s="15" t="s">
        <v>85</v>
      </c>
      <c r="F37" s="17" t="s">
        <v>86</v>
      </c>
      <c r="G37" s="3"/>
      <c r="H37" s="3"/>
      <c r="I37" s="62">
        <f>IF(ISERROR($G37*Factor!G35)=TRUE,"-",$G37*Factor!G35)</f>
        <v>0</v>
      </c>
      <c r="J37" s="62">
        <f>IF(ISERROR($G37*Factor!H35)=TRUE,"-",$G37*Factor!H35)</f>
        <v>0</v>
      </c>
      <c r="K37" s="62">
        <f>IF(ISERROR($H37*Factor!I35)=TRUE,"-",$H37*Factor!I35)</f>
        <v>0</v>
      </c>
      <c r="L37" s="62">
        <f>IF(ISERROR($G37*Factor!J35)=TRUE,"-",$G37*Factor!J35)</f>
        <v>0</v>
      </c>
      <c r="M37" s="62">
        <f>IF(ISERROR($G37*Factor!K35)=TRUE,"-",$G37*Factor!K35)</f>
        <v>0</v>
      </c>
      <c r="N37" s="62">
        <f>IF(ISERROR($H37*Factor!L35)=TRUE,"-",$H37*Factor!L35)</f>
        <v>0</v>
      </c>
    </row>
    <row r="38" spans="2:14" ht="14.25">
      <c r="B38" s="82" t="s">
        <v>104</v>
      </c>
      <c r="C38" s="83"/>
      <c r="D38" s="83"/>
      <c r="E38" s="83"/>
      <c r="F38" s="83"/>
      <c r="G38" s="83"/>
      <c r="H38" s="84"/>
      <c r="I38" s="62">
        <f aca="true" t="shared" si="0" ref="I38:N38">SUM(I7:I37)</f>
        <v>0</v>
      </c>
      <c r="J38" s="62">
        <f t="shared" si="0"/>
        <v>0</v>
      </c>
      <c r="K38" s="62">
        <f t="shared" si="0"/>
        <v>0</v>
      </c>
      <c r="L38" s="62">
        <f t="shared" si="0"/>
        <v>0</v>
      </c>
      <c r="M38" s="62">
        <f t="shared" si="0"/>
        <v>0</v>
      </c>
      <c r="N38" s="62">
        <f t="shared" si="0"/>
        <v>0</v>
      </c>
    </row>
    <row r="39" spans="2:14" ht="18.75">
      <c r="B39" s="12"/>
      <c r="C39" s="12"/>
      <c r="D39" s="12"/>
      <c r="E39" s="12"/>
      <c r="F39" s="12"/>
      <c r="G39" s="12"/>
      <c r="H39" s="12"/>
      <c r="I39" s="12" t="s">
        <v>142</v>
      </c>
      <c r="J39" s="72">
        <f>IF(I38+J38-K38=0,"",I38+J38-K38)</f>
      </c>
      <c r="K39" s="12" t="s">
        <v>143</v>
      </c>
      <c r="L39" s="12" t="s">
        <v>144</v>
      </c>
      <c r="M39" s="73">
        <f>IF(L38+M38-N38=0,"",L38+M38-N38)</f>
      </c>
      <c r="N39" s="12" t="s">
        <v>145</v>
      </c>
    </row>
    <row r="40" spans="2:14" ht="18.75">
      <c r="B40" s="12"/>
      <c r="C40" s="12"/>
      <c r="D40" s="12"/>
      <c r="E40" s="12"/>
      <c r="F40" s="12"/>
      <c r="G40" s="12"/>
      <c r="H40" s="12"/>
      <c r="I40" s="12" t="s">
        <v>146</v>
      </c>
      <c r="J40" s="63">
        <f>IF(ISERROR(J39/F3)=TRUE,"",J39/F3)</f>
      </c>
      <c r="K40" s="75" t="s">
        <v>150</v>
      </c>
      <c r="L40" s="12" t="s">
        <v>146</v>
      </c>
      <c r="M40" s="74">
        <f>IF(ISERROR(M39/F3)=TRUE,"",M39/F3)</f>
      </c>
      <c r="N40" s="75" t="s">
        <v>151</v>
      </c>
    </row>
  </sheetData>
  <sheetProtection/>
  <mergeCells count="17">
    <mergeCell ref="I4:K4"/>
    <mergeCell ref="L4:N4"/>
    <mergeCell ref="B5:D6"/>
    <mergeCell ref="E5:E6"/>
    <mergeCell ref="F5:F6"/>
    <mergeCell ref="G5:G6"/>
    <mergeCell ref="H5:H6"/>
    <mergeCell ref="I6:K6"/>
    <mergeCell ref="L6:N6"/>
    <mergeCell ref="B33:B35"/>
    <mergeCell ref="B38:H38"/>
    <mergeCell ref="B7:B8"/>
    <mergeCell ref="B9:B12"/>
    <mergeCell ref="B13:B17"/>
    <mergeCell ref="B18:B25"/>
    <mergeCell ref="B26:B27"/>
    <mergeCell ref="B28:B32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AA22"/>
  <sheetViews>
    <sheetView showGridLines="0" zoomScale="85" zoomScaleNormal="85" zoomScalePageLayoutView="0" workbookViewId="0" topLeftCell="A1">
      <selection activeCell="P26" sqref="P26"/>
    </sheetView>
  </sheetViews>
  <sheetFormatPr defaultColWidth="9.00390625" defaultRowHeight="14.25"/>
  <cols>
    <col min="1" max="2" width="1.4921875" style="0" customWidth="1"/>
    <col min="5" max="5" width="11.625" style="0" bestFit="1" customWidth="1"/>
    <col min="6" max="6" width="5.875" style="0" customWidth="1"/>
    <col min="8" max="8" width="11.625" style="0" customWidth="1"/>
    <col min="9" max="9" width="1.37890625" style="0" customWidth="1"/>
    <col min="10" max="10" width="6.25390625" style="0" customWidth="1"/>
    <col min="11" max="11" width="1.4921875" style="0" customWidth="1"/>
    <col min="13" max="13" width="8.375" style="0" customWidth="1"/>
    <col min="14" max="14" width="11.625" style="0" customWidth="1"/>
    <col min="15" max="15" width="5.875" style="0" customWidth="1"/>
    <col min="17" max="17" width="11.625" style="0" customWidth="1"/>
    <col min="18" max="18" width="1.37890625" style="21" customWidth="1"/>
    <col min="19" max="19" width="6.25390625" style="0" customWidth="1"/>
    <col min="20" max="20" width="1.4921875" style="0" customWidth="1"/>
    <col min="23" max="23" width="11.625" style="0" customWidth="1"/>
    <col min="26" max="26" width="11.625" style="0" customWidth="1"/>
    <col min="27" max="27" width="1.37890625" style="0" customWidth="1"/>
  </cols>
  <sheetData>
    <row r="1" ht="39" customHeight="1">
      <c r="C1" s="53" t="s">
        <v>133</v>
      </c>
    </row>
    <row r="2" spans="3:21" ht="38.25" customHeight="1">
      <c r="C2" s="51" t="s">
        <v>130</v>
      </c>
      <c r="U2" s="52" t="s">
        <v>131</v>
      </c>
    </row>
    <row r="3" spans="2:27" ht="9" customHeight="1">
      <c r="B3" s="31"/>
      <c r="C3" s="32"/>
      <c r="D3" s="32"/>
      <c r="E3" s="32"/>
      <c r="F3" s="32"/>
      <c r="G3" s="32"/>
      <c r="H3" s="32"/>
      <c r="I3" s="33"/>
      <c r="T3" s="41"/>
      <c r="U3" s="42"/>
      <c r="V3" s="42"/>
      <c r="W3" s="42"/>
      <c r="X3" s="42"/>
      <c r="Y3" s="42"/>
      <c r="Z3" s="42"/>
      <c r="AA3" s="43"/>
    </row>
    <row r="4" spans="2:27" ht="19.5" thickBot="1">
      <c r="B4" s="34"/>
      <c r="C4" s="35" t="s">
        <v>120</v>
      </c>
      <c r="D4" s="35"/>
      <c r="E4" s="35"/>
      <c r="F4" s="35" t="s">
        <v>123</v>
      </c>
      <c r="G4" s="35"/>
      <c r="H4" s="35"/>
      <c r="I4" s="36"/>
      <c r="T4" s="44"/>
      <c r="U4" s="45" t="s">
        <v>126</v>
      </c>
      <c r="V4" s="45"/>
      <c r="W4" s="45"/>
      <c r="X4" s="45" t="s">
        <v>128</v>
      </c>
      <c r="Y4" s="45"/>
      <c r="Z4" s="45"/>
      <c r="AA4" s="46"/>
    </row>
    <row r="5" spans="2:27" ht="15.75" thickBot="1" thickTop="1">
      <c r="B5" s="34"/>
      <c r="C5" s="35"/>
      <c r="D5" s="35"/>
      <c r="E5" s="64">
        <f>'Cal Sheet'!$J$39</f>
      </c>
      <c r="F5" s="35"/>
      <c r="G5" s="35"/>
      <c r="H5" s="64">
        <f>'Cal Sheet'!$M$39</f>
      </c>
      <c r="I5" s="36"/>
      <c r="K5" s="22"/>
      <c r="L5" s="23"/>
      <c r="M5" s="23"/>
      <c r="N5" s="23"/>
      <c r="O5" s="23"/>
      <c r="P5" s="23"/>
      <c r="Q5" s="23"/>
      <c r="R5" s="24"/>
      <c r="T5" s="44"/>
      <c r="U5" s="45"/>
      <c r="V5" s="61"/>
      <c r="W5" s="67">
        <f>IF(ISERROR(IF($E$5-$N$7=0,"",$E$5-$N$7))=TRUE,"",IF($E$5-$N$7=0,"",$E$5-$N$7))</f>
      </c>
      <c r="X5" s="45"/>
      <c r="Y5" s="61"/>
      <c r="Z5" s="67">
        <f>IF(ISERROR(IF($H$5-$Q$7=0,"",$H$5-$Q$7))=TRUE,"",IF($H$5-$Q$7=0,"",$H$5-$Q$7))</f>
      </c>
      <c r="AA5" s="46"/>
    </row>
    <row r="6" spans="2:27" ht="20.25" thickBot="1" thickTop="1">
      <c r="B6" s="34"/>
      <c r="C6" s="35"/>
      <c r="D6" s="35"/>
      <c r="E6" s="54" t="s">
        <v>137</v>
      </c>
      <c r="F6" s="35"/>
      <c r="G6" s="35"/>
      <c r="H6" s="54" t="s">
        <v>138</v>
      </c>
      <c r="I6" s="36"/>
      <c r="K6" s="25"/>
      <c r="L6" s="26" t="s">
        <v>122</v>
      </c>
      <c r="M6" s="26"/>
      <c r="N6" s="26"/>
      <c r="O6" s="26" t="s">
        <v>125</v>
      </c>
      <c r="P6" s="26"/>
      <c r="Q6" s="26"/>
      <c r="R6" s="27"/>
      <c r="T6" s="44"/>
      <c r="U6" s="45"/>
      <c r="V6" s="45"/>
      <c r="W6" s="56" t="s">
        <v>136</v>
      </c>
      <c r="X6" s="45"/>
      <c r="Y6" s="45"/>
      <c r="Z6" s="60" t="s">
        <v>139</v>
      </c>
      <c r="AA6" s="46"/>
    </row>
    <row r="7" spans="2:27" ht="15.75" customHeight="1" thickBot="1" thickTop="1">
      <c r="B7" s="34"/>
      <c r="C7" s="35" t="s">
        <v>121</v>
      </c>
      <c r="D7" s="35"/>
      <c r="E7" s="35"/>
      <c r="F7" s="35" t="s">
        <v>124</v>
      </c>
      <c r="G7" s="35"/>
      <c r="H7" s="35"/>
      <c r="I7" s="36"/>
      <c r="K7" s="25"/>
      <c r="L7" s="26"/>
      <c r="M7" s="26"/>
      <c r="N7" s="65">
        <f>IF(ISERROR(IF($N$10*'Cal Sheet'!$F$3=0,"",$N$10*'Cal Sheet'!$F$3))=TRUE,"",IF($N$10*'Cal Sheet'!$F$3=0,"",$N$10*'Cal Sheet'!$F$3))</f>
      </c>
      <c r="O7" s="26"/>
      <c r="P7" s="26"/>
      <c r="Q7" s="65">
        <f>IF($Q$10*'Cal Sheet'!$F$3=0,"",$Q$10*'Cal Sheet'!$F$3)</f>
      </c>
      <c r="R7" s="27"/>
      <c r="T7" s="44"/>
      <c r="U7" s="45" t="s">
        <v>127</v>
      </c>
      <c r="V7" s="45"/>
      <c r="W7" s="40"/>
      <c r="X7" s="45" t="s">
        <v>129</v>
      </c>
      <c r="Y7" s="45"/>
      <c r="Z7" s="45"/>
      <c r="AA7" s="46"/>
    </row>
    <row r="8" spans="2:27" ht="15" customHeight="1" thickBot="1" thickTop="1">
      <c r="B8" s="34"/>
      <c r="C8" s="35"/>
      <c r="D8" s="35"/>
      <c r="E8" s="64">
        <f>'Cal Sheet'!$J$40</f>
      </c>
      <c r="F8" s="35"/>
      <c r="G8" s="35"/>
      <c r="H8" s="64">
        <f>'Cal Sheet'!$M$40</f>
      </c>
      <c r="I8" s="36"/>
      <c r="K8" s="25"/>
      <c r="L8" s="26"/>
      <c r="M8" s="26"/>
      <c r="N8" s="58" t="s">
        <v>136</v>
      </c>
      <c r="O8" s="26"/>
      <c r="P8" s="26"/>
      <c r="Q8" s="58" t="s">
        <v>138</v>
      </c>
      <c r="R8" s="27"/>
      <c r="T8" s="44"/>
      <c r="U8" s="45"/>
      <c r="V8" s="61"/>
      <c r="W8" s="67">
        <f>IF(ISERROR(IF($E$8-$N$10=0,"",$E$8-$N$10))=TRUE,"",IF($E$8-$N$10=0,"",$E$8-$N$10))</f>
      </c>
      <c r="X8" s="45"/>
      <c r="Y8" s="61"/>
      <c r="Z8" s="67">
        <f>IF(ISERROR(IF($H$8-$Q$10=0,"",$H$8-$Q$10))=TRUE,"",IF($H$8-$Q$10=0,"",$H$8-$Q$10))</f>
      </c>
      <c r="AA8" s="46"/>
    </row>
    <row r="9" spans="2:27" ht="15" customHeight="1" thickTop="1">
      <c r="B9" s="37"/>
      <c r="C9" s="38"/>
      <c r="D9" s="38"/>
      <c r="E9" s="55" t="s">
        <v>152</v>
      </c>
      <c r="F9" s="38"/>
      <c r="G9" s="38"/>
      <c r="H9" s="55" t="s">
        <v>153</v>
      </c>
      <c r="I9" s="39"/>
      <c r="K9" s="25"/>
      <c r="L9" s="26" t="s">
        <v>134</v>
      </c>
      <c r="M9" s="26"/>
      <c r="N9" s="26"/>
      <c r="O9" s="50" t="s">
        <v>135</v>
      </c>
      <c r="P9" s="26"/>
      <c r="Q9" s="26"/>
      <c r="R9" s="27"/>
      <c r="T9" s="47"/>
      <c r="U9" s="48"/>
      <c r="V9" s="48"/>
      <c r="W9" s="57" t="s">
        <v>156</v>
      </c>
      <c r="X9" s="48"/>
      <c r="Y9" s="48"/>
      <c r="Z9" s="57" t="s">
        <v>155</v>
      </c>
      <c r="AA9" s="49"/>
    </row>
    <row r="10" spans="11:18" ht="17.25" customHeight="1">
      <c r="K10" s="25"/>
      <c r="L10" s="26"/>
      <c r="M10" s="26"/>
      <c r="N10" s="70"/>
      <c r="O10" s="26"/>
      <c r="P10" s="26"/>
      <c r="Q10" s="66"/>
      <c r="R10" s="27"/>
    </row>
    <row r="11" spans="11:21" ht="15" customHeight="1">
      <c r="K11" s="28"/>
      <c r="L11" s="71"/>
      <c r="M11" s="29"/>
      <c r="N11" s="71" t="s">
        <v>154</v>
      </c>
      <c r="O11" s="29"/>
      <c r="P11" s="29"/>
      <c r="Q11" s="59" t="s">
        <v>155</v>
      </c>
      <c r="R11" s="30"/>
      <c r="U11" s="69" t="s">
        <v>141</v>
      </c>
    </row>
    <row r="12" spans="23:26" ht="14.25">
      <c r="W12" s="68">
        <f>IF(ISERROR(($W$5-$E$5)/$E$5)=TRUE,"",($W$5-$E$5)/$E$5)</f>
      </c>
      <c r="Z12" s="68">
        <f>IF(ISERROR(($Z$5-$H$5)/$H$5)=TRUE,"",($Z$5-$H$5)/$H$5)</f>
      </c>
    </row>
    <row r="14" ht="14.25">
      <c r="M14" t="s">
        <v>140</v>
      </c>
    </row>
    <row r="15" ht="15" thickBot="1">
      <c r="L15" t="s">
        <v>157</v>
      </c>
    </row>
    <row r="16" spans="13:17" ht="15.75" thickBot="1" thickTop="1">
      <c r="M16" s="70"/>
      <c r="N16" t="s">
        <v>158</v>
      </c>
      <c r="P16" s="76">
        <f>IF($M$16*$O$17=0,"",$M$16*$O$17)</f>
      </c>
      <c r="Q16" t="s">
        <v>159</v>
      </c>
    </row>
    <row r="17" spans="14:15" ht="9" customHeight="1" thickTop="1">
      <c r="N17" s="77" t="s">
        <v>160</v>
      </c>
      <c r="O17" s="78">
        <v>0.0098</v>
      </c>
    </row>
    <row r="18" spans="16:18" ht="9" customHeight="1">
      <c r="P18" s="21"/>
      <c r="R18"/>
    </row>
    <row r="19" spans="16:18" ht="9" customHeight="1">
      <c r="P19" s="21"/>
      <c r="R19"/>
    </row>
    <row r="20" spans="16:18" ht="14.25">
      <c r="P20" s="21"/>
      <c r="R20"/>
    </row>
    <row r="21" spans="16:18" ht="14.25">
      <c r="P21" s="21"/>
      <c r="R21"/>
    </row>
    <row r="22" spans="16:18" ht="14.25">
      <c r="P22" s="21"/>
      <c r="R22"/>
    </row>
    <row r="25" ht="9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2:L35"/>
  <sheetViews>
    <sheetView zoomScale="60" zoomScaleNormal="60" zoomScalePageLayoutView="0" workbookViewId="0" topLeftCell="A1">
      <selection activeCell="F10" sqref="F10"/>
    </sheetView>
  </sheetViews>
  <sheetFormatPr defaultColWidth="9.00390625" defaultRowHeight="14.25"/>
  <cols>
    <col min="1" max="1" width="3.25390625" style="1" customWidth="1"/>
    <col min="2" max="2" width="12.125" style="1" customWidth="1"/>
    <col min="3" max="3" width="4.00390625" style="1" customWidth="1"/>
    <col min="4" max="4" width="24.00390625" style="1" bestFit="1" customWidth="1"/>
    <col min="5" max="5" width="48.25390625" style="1" customWidth="1"/>
    <col min="6" max="6" width="13.375" style="1" bestFit="1" customWidth="1"/>
    <col min="7" max="9" width="16.50390625" style="1" customWidth="1"/>
    <col min="10" max="12" width="16.625" style="1" customWidth="1"/>
    <col min="13" max="16384" width="9.00390625" style="1" customWidth="1"/>
  </cols>
  <sheetData>
    <row r="2" spans="7:12" ht="18.75">
      <c r="G2" s="98" t="s">
        <v>95</v>
      </c>
      <c r="H2" s="99"/>
      <c r="I2" s="100"/>
      <c r="J2" s="98" t="s">
        <v>101</v>
      </c>
      <c r="K2" s="99"/>
      <c r="L2" s="100"/>
    </row>
    <row r="3" spans="2:12" ht="51.75">
      <c r="B3" s="105" t="s">
        <v>103</v>
      </c>
      <c r="C3" s="106"/>
      <c r="D3" s="107"/>
      <c r="E3" s="111" t="s">
        <v>89</v>
      </c>
      <c r="F3" s="103" t="s">
        <v>90</v>
      </c>
      <c r="G3" s="4" t="s">
        <v>91</v>
      </c>
      <c r="H3" s="4" t="s">
        <v>92</v>
      </c>
      <c r="I3" s="4" t="s">
        <v>93</v>
      </c>
      <c r="J3" s="4" t="s">
        <v>96</v>
      </c>
      <c r="K3" s="4" t="s">
        <v>97</v>
      </c>
      <c r="L3" s="4" t="s">
        <v>98</v>
      </c>
    </row>
    <row r="4" spans="2:12" ht="18.75">
      <c r="B4" s="108"/>
      <c r="C4" s="109"/>
      <c r="D4" s="110"/>
      <c r="E4" s="112"/>
      <c r="F4" s="104"/>
      <c r="G4" s="5" t="s">
        <v>94</v>
      </c>
      <c r="H4" s="5" t="s">
        <v>94</v>
      </c>
      <c r="I4" s="5" t="s">
        <v>94</v>
      </c>
      <c r="J4" s="5" t="s">
        <v>99</v>
      </c>
      <c r="K4" s="5" t="s">
        <v>99</v>
      </c>
      <c r="L4" s="5" t="s">
        <v>99</v>
      </c>
    </row>
    <row r="5" spans="2:12" ht="28.5">
      <c r="B5" s="113" t="s">
        <v>9</v>
      </c>
      <c r="C5" s="6">
        <v>1</v>
      </c>
      <c r="D5" s="7" t="s">
        <v>10</v>
      </c>
      <c r="E5" s="20" t="s">
        <v>11</v>
      </c>
      <c r="F5" s="80" t="s">
        <v>14</v>
      </c>
      <c r="G5" s="18">
        <v>35.9</v>
      </c>
      <c r="H5" s="5" t="s">
        <v>87</v>
      </c>
      <c r="I5" s="10">
        <v>35.9</v>
      </c>
      <c r="J5" s="18">
        <v>2.014</v>
      </c>
      <c r="K5" s="10" t="s">
        <v>115</v>
      </c>
      <c r="L5" s="10">
        <f>J5</f>
        <v>2.014</v>
      </c>
    </row>
    <row r="6" spans="2:12" ht="16.5">
      <c r="B6" s="114"/>
      <c r="C6" s="6">
        <v>2</v>
      </c>
      <c r="D6" s="7" t="s">
        <v>12</v>
      </c>
      <c r="E6" s="20" t="s">
        <v>13</v>
      </c>
      <c r="F6" s="8" t="s">
        <v>14</v>
      </c>
      <c r="G6" s="18">
        <v>35.9</v>
      </c>
      <c r="H6" s="5" t="s">
        <v>87</v>
      </c>
      <c r="I6" s="10">
        <v>35.9</v>
      </c>
      <c r="J6" s="18">
        <v>2.014</v>
      </c>
      <c r="K6" s="10" t="s">
        <v>115</v>
      </c>
      <c r="L6" s="10">
        <f>J6</f>
        <v>2.014</v>
      </c>
    </row>
    <row r="7" spans="2:12" ht="16.5">
      <c r="B7" s="101" t="s">
        <v>15</v>
      </c>
      <c r="C7" s="6">
        <v>3</v>
      </c>
      <c r="D7" s="7" t="s">
        <v>16</v>
      </c>
      <c r="E7" s="20" t="s">
        <v>17</v>
      </c>
      <c r="F7" s="8" t="s">
        <v>18</v>
      </c>
      <c r="G7" s="10">
        <v>37.7</v>
      </c>
      <c r="H7" s="5" t="s">
        <v>87</v>
      </c>
      <c r="I7" s="10">
        <v>37.7</v>
      </c>
      <c r="J7" s="10">
        <v>2.907</v>
      </c>
      <c r="K7" s="10" t="s">
        <v>100</v>
      </c>
      <c r="L7" s="10">
        <f>J7</f>
        <v>2.907</v>
      </c>
    </row>
    <row r="8" spans="2:12" ht="16.5">
      <c r="B8" s="101"/>
      <c r="C8" s="6">
        <v>4</v>
      </c>
      <c r="D8" s="7" t="s">
        <v>19</v>
      </c>
      <c r="E8" s="20" t="s">
        <v>20</v>
      </c>
      <c r="F8" s="8" t="s">
        <v>18</v>
      </c>
      <c r="G8" s="10">
        <v>35.1</v>
      </c>
      <c r="H8" s="5" t="s">
        <v>87</v>
      </c>
      <c r="I8" s="10">
        <v>35.1</v>
      </c>
      <c r="J8" s="10">
        <v>2.601</v>
      </c>
      <c r="K8" s="10" t="s">
        <v>115</v>
      </c>
      <c r="L8" s="10">
        <v>2.601</v>
      </c>
    </row>
    <row r="9" spans="2:12" ht="16.5">
      <c r="B9" s="101"/>
      <c r="C9" s="6">
        <v>5</v>
      </c>
      <c r="D9" s="7" t="s">
        <v>21</v>
      </c>
      <c r="E9" s="20" t="s">
        <v>22</v>
      </c>
      <c r="F9" s="8" t="s">
        <v>18</v>
      </c>
      <c r="G9" s="10">
        <v>34.7</v>
      </c>
      <c r="H9" s="5" t="s">
        <v>87</v>
      </c>
      <c r="I9" s="10">
        <v>34.7</v>
      </c>
      <c r="J9" s="10">
        <v>2.481</v>
      </c>
      <c r="K9" s="10" t="s">
        <v>115</v>
      </c>
      <c r="L9" s="10">
        <f>J9</f>
        <v>2.481</v>
      </c>
    </row>
    <row r="10" spans="2:12" ht="14.25">
      <c r="B10" s="101"/>
      <c r="C10" s="6">
        <v>6</v>
      </c>
      <c r="D10" s="7" t="s">
        <v>23</v>
      </c>
      <c r="E10" s="20" t="s">
        <v>24</v>
      </c>
      <c r="F10" s="8" t="s">
        <v>25</v>
      </c>
      <c r="G10" s="10">
        <v>47.3</v>
      </c>
      <c r="H10" s="5" t="s">
        <v>87</v>
      </c>
      <c r="I10" s="10">
        <v>47.3</v>
      </c>
      <c r="J10" s="10">
        <v>2.985</v>
      </c>
      <c r="K10" s="10" t="s">
        <v>115</v>
      </c>
      <c r="L10" s="10">
        <f>J10</f>
        <v>2.985</v>
      </c>
    </row>
    <row r="11" spans="2:12" ht="14.25">
      <c r="B11" s="101" t="s">
        <v>26</v>
      </c>
      <c r="C11" s="6">
        <v>7</v>
      </c>
      <c r="D11" s="7" t="s">
        <v>27</v>
      </c>
      <c r="E11" s="20" t="s">
        <v>28</v>
      </c>
      <c r="F11" s="8" t="s">
        <v>29</v>
      </c>
      <c r="G11" s="10">
        <v>30.1</v>
      </c>
      <c r="H11" s="5" t="s">
        <v>87</v>
      </c>
      <c r="I11" s="10">
        <v>30.1</v>
      </c>
      <c r="J11" s="10">
        <v>3.257</v>
      </c>
      <c r="K11" s="5" t="s">
        <v>115</v>
      </c>
      <c r="L11" s="10">
        <f>J11</f>
        <v>3.257</v>
      </c>
    </row>
    <row r="12" spans="2:12" ht="28.5">
      <c r="B12" s="101"/>
      <c r="C12" s="6">
        <v>8</v>
      </c>
      <c r="D12" s="7" t="s">
        <v>30</v>
      </c>
      <c r="E12" s="20" t="s">
        <v>31</v>
      </c>
      <c r="F12" s="8" t="s">
        <v>29</v>
      </c>
      <c r="G12" s="10">
        <v>25.9</v>
      </c>
      <c r="H12" s="5" t="s">
        <v>87</v>
      </c>
      <c r="I12" s="10">
        <v>25.9</v>
      </c>
      <c r="J12" s="10">
        <v>2.461</v>
      </c>
      <c r="K12" s="5" t="s">
        <v>100</v>
      </c>
      <c r="L12" s="10">
        <f>J12</f>
        <v>2.461</v>
      </c>
    </row>
    <row r="13" spans="2:12" ht="14.25">
      <c r="B13" s="101"/>
      <c r="C13" s="6">
        <v>9</v>
      </c>
      <c r="D13" s="7" t="s">
        <v>32</v>
      </c>
      <c r="E13" s="20" t="s">
        <v>33</v>
      </c>
      <c r="F13" s="8" t="s">
        <v>29</v>
      </c>
      <c r="G13" s="10">
        <v>30.1</v>
      </c>
      <c r="H13" s="5" t="s">
        <v>87</v>
      </c>
      <c r="I13" s="18">
        <v>30.1</v>
      </c>
      <c r="J13" s="10">
        <v>3.257</v>
      </c>
      <c r="K13" s="10" t="s">
        <v>115</v>
      </c>
      <c r="L13" s="18">
        <v>3.257</v>
      </c>
    </row>
    <row r="14" spans="2:12" ht="28.5">
      <c r="B14" s="101"/>
      <c r="C14" s="6">
        <v>10</v>
      </c>
      <c r="D14" s="7" t="s">
        <v>34</v>
      </c>
      <c r="E14" s="20" t="s">
        <v>35</v>
      </c>
      <c r="F14" s="8" t="s">
        <v>29</v>
      </c>
      <c r="G14" s="10">
        <v>18.8</v>
      </c>
      <c r="H14" s="5" t="s">
        <v>87</v>
      </c>
      <c r="I14" s="10">
        <v>18.8</v>
      </c>
      <c r="J14" s="10">
        <v>0</v>
      </c>
      <c r="K14" s="5" t="s">
        <v>115</v>
      </c>
      <c r="L14" s="10">
        <v>0</v>
      </c>
    </row>
    <row r="15" spans="2:12" ht="14.25">
      <c r="B15" s="101"/>
      <c r="C15" s="6">
        <v>11</v>
      </c>
      <c r="D15" s="7" t="s">
        <v>36</v>
      </c>
      <c r="E15" s="20" t="s">
        <v>37</v>
      </c>
      <c r="F15" s="8"/>
      <c r="G15" s="5" t="s">
        <v>87</v>
      </c>
      <c r="H15" s="5" t="s">
        <v>87</v>
      </c>
      <c r="I15" s="5" t="s">
        <v>87</v>
      </c>
      <c r="J15" s="10">
        <v>2.955</v>
      </c>
      <c r="K15" s="5" t="s">
        <v>115</v>
      </c>
      <c r="L15" s="10">
        <f>J15</f>
        <v>2.955</v>
      </c>
    </row>
    <row r="16" spans="2:12" ht="17.25">
      <c r="B16" s="102" t="s">
        <v>38</v>
      </c>
      <c r="C16" s="6">
        <v>12</v>
      </c>
      <c r="D16" s="7" t="s">
        <v>39</v>
      </c>
      <c r="E16" s="20" t="s">
        <v>40</v>
      </c>
      <c r="F16" s="8" t="s">
        <v>29</v>
      </c>
      <c r="G16" s="5" t="s">
        <v>87</v>
      </c>
      <c r="H16" s="5" t="s">
        <v>87</v>
      </c>
      <c r="I16" s="10">
        <v>0</v>
      </c>
      <c r="J16" s="10">
        <v>0.44</v>
      </c>
      <c r="K16" s="5" t="s">
        <v>116</v>
      </c>
      <c r="L16" s="10">
        <f>J16</f>
        <v>0.44</v>
      </c>
    </row>
    <row r="17" spans="2:12" ht="14.25">
      <c r="B17" s="102"/>
      <c r="C17" s="6">
        <v>13</v>
      </c>
      <c r="D17" s="7" t="s">
        <v>41</v>
      </c>
      <c r="E17" s="20" t="s">
        <v>42</v>
      </c>
      <c r="F17" s="8" t="s">
        <v>25</v>
      </c>
      <c r="G17" s="5" t="s">
        <v>87</v>
      </c>
      <c r="H17" s="10">
        <v>4.5</v>
      </c>
      <c r="I17" s="10">
        <v>4.5</v>
      </c>
      <c r="J17" s="10" t="s">
        <v>115</v>
      </c>
      <c r="K17" s="10">
        <v>0.95</v>
      </c>
      <c r="L17" s="10">
        <v>0.95</v>
      </c>
    </row>
    <row r="18" spans="2:12" ht="17.25">
      <c r="B18" s="102"/>
      <c r="C18" s="6">
        <v>14</v>
      </c>
      <c r="D18" s="7" t="s">
        <v>43</v>
      </c>
      <c r="E18" s="20" t="s">
        <v>44</v>
      </c>
      <c r="F18" s="8" t="s">
        <v>29</v>
      </c>
      <c r="G18" s="5" t="s">
        <v>87</v>
      </c>
      <c r="H18" s="5" t="s">
        <v>87</v>
      </c>
      <c r="I18" s="10">
        <v>0</v>
      </c>
      <c r="J18" s="10">
        <v>0.471</v>
      </c>
      <c r="K18" s="5" t="s">
        <v>115</v>
      </c>
      <c r="L18" s="10">
        <f>J18</f>
        <v>0.471</v>
      </c>
    </row>
    <row r="19" spans="2:12" ht="17.25">
      <c r="B19" s="102"/>
      <c r="C19" s="6">
        <v>15</v>
      </c>
      <c r="D19" s="7" t="s">
        <v>45</v>
      </c>
      <c r="E19" s="20" t="s">
        <v>46</v>
      </c>
      <c r="F19" s="8" t="s">
        <v>25</v>
      </c>
      <c r="G19" s="5" t="s">
        <v>87</v>
      </c>
      <c r="H19" s="10">
        <v>4.5</v>
      </c>
      <c r="I19" s="10">
        <v>4.5</v>
      </c>
      <c r="J19" s="10" t="s">
        <v>117</v>
      </c>
      <c r="K19" s="10">
        <v>1.1</v>
      </c>
      <c r="L19" s="10">
        <f>K19</f>
        <v>1.1</v>
      </c>
    </row>
    <row r="20" spans="2:12" ht="14.25">
      <c r="B20" s="102"/>
      <c r="C20" s="6">
        <v>16</v>
      </c>
      <c r="D20" s="7" t="s">
        <v>47</v>
      </c>
      <c r="E20" s="20" t="s">
        <v>48</v>
      </c>
      <c r="F20" s="8" t="s">
        <v>25</v>
      </c>
      <c r="G20" s="5" t="s">
        <v>87</v>
      </c>
      <c r="H20" s="10" t="s">
        <v>88</v>
      </c>
      <c r="I20" s="10">
        <v>0</v>
      </c>
      <c r="J20" s="10">
        <v>3.663</v>
      </c>
      <c r="K20" s="10">
        <v>0.65</v>
      </c>
      <c r="L20" s="10">
        <f>J20</f>
        <v>3.663</v>
      </c>
    </row>
    <row r="21" spans="2:12" ht="45.75">
      <c r="B21" s="102"/>
      <c r="C21" s="6">
        <v>17</v>
      </c>
      <c r="D21" s="7" t="s">
        <v>49</v>
      </c>
      <c r="E21" s="20" t="s">
        <v>50</v>
      </c>
      <c r="F21" s="8" t="s">
        <v>14</v>
      </c>
      <c r="G21" s="5" t="s">
        <v>87</v>
      </c>
      <c r="H21" s="10">
        <v>2</v>
      </c>
      <c r="I21" s="10">
        <v>2</v>
      </c>
      <c r="J21" s="10" t="s">
        <v>100</v>
      </c>
      <c r="K21" s="10">
        <v>0.103</v>
      </c>
      <c r="L21" s="10">
        <f>K21</f>
        <v>0.103</v>
      </c>
    </row>
    <row r="22" spans="2:12" ht="42.75">
      <c r="B22" s="102"/>
      <c r="C22" s="6">
        <v>18</v>
      </c>
      <c r="D22" s="7" t="s">
        <v>51</v>
      </c>
      <c r="E22" s="20" t="s">
        <v>52</v>
      </c>
      <c r="F22" s="8" t="s">
        <v>14</v>
      </c>
      <c r="G22" s="5" t="s">
        <v>87</v>
      </c>
      <c r="H22" s="10">
        <v>2</v>
      </c>
      <c r="I22" s="10">
        <v>2</v>
      </c>
      <c r="J22" s="10" t="s">
        <v>115</v>
      </c>
      <c r="K22" s="10">
        <v>0.103</v>
      </c>
      <c r="L22" s="10">
        <f>K22</f>
        <v>0.103</v>
      </c>
    </row>
    <row r="23" spans="2:12" ht="31.5">
      <c r="B23" s="102"/>
      <c r="C23" s="6">
        <v>19</v>
      </c>
      <c r="D23" s="7" t="s">
        <v>53</v>
      </c>
      <c r="E23" s="20" t="s">
        <v>54</v>
      </c>
      <c r="F23" s="8" t="s">
        <v>14</v>
      </c>
      <c r="G23" s="5" t="s">
        <v>87</v>
      </c>
      <c r="H23" s="10">
        <v>6.9</v>
      </c>
      <c r="I23" s="10">
        <v>6.9</v>
      </c>
      <c r="J23" s="10" t="s">
        <v>115</v>
      </c>
      <c r="K23" s="10">
        <v>0.355</v>
      </c>
      <c r="L23" s="10">
        <v>0.355</v>
      </c>
    </row>
    <row r="24" spans="2:12" ht="28.5">
      <c r="B24" s="102" t="s">
        <v>55</v>
      </c>
      <c r="C24" s="6">
        <v>20</v>
      </c>
      <c r="D24" s="7" t="s">
        <v>56</v>
      </c>
      <c r="E24" s="20" t="s">
        <v>57</v>
      </c>
      <c r="F24" s="8" t="s">
        <v>58</v>
      </c>
      <c r="G24" s="5" t="s">
        <v>87</v>
      </c>
      <c r="H24" s="10">
        <v>9.8</v>
      </c>
      <c r="I24" s="10">
        <v>9.8</v>
      </c>
      <c r="J24" s="10" t="s">
        <v>115</v>
      </c>
      <c r="K24" s="10">
        <v>0.504</v>
      </c>
      <c r="L24" s="10">
        <v>0.504</v>
      </c>
    </row>
    <row r="25" spans="2:12" ht="28.5">
      <c r="B25" s="102"/>
      <c r="C25" s="6">
        <v>21</v>
      </c>
      <c r="D25" s="7" t="s">
        <v>59</v>
      </c>
      <c r="E25" s="20" t="s">
        <v>60</v>
      </c>
      <c r="F25" s="8" t="s">
        <v>25</v>
      </c>
      <c r="G25" s="5" t="s">
        <v>87</v>
      </c>
      <c r="H25" s="10">
        <v>3.8</v>
      </c>
      <c r="I25" s="10">
        <v>3.8</v>
      </c>
      <c r="J25" s="10" t="s">
        <v>115</v>
      </c>
      <c r="K25" s="10">
        <v>0.195</v>
      </c>
      <c r="L25" s="10">
        <f>K25</f>
        <v>0.195</v>
      </c>
    </row>
    <row r="26" spans="2:12" ht="14.25">
      <c r="B26" s="102" t="s">
        <v>61</v>
      </c>
      <c r="C26" s="6">
        <v>22</v>
      </c>
      <c r="D26" s="7" t="s">
        <v>62</v>
      </c>
      <c r="E26" s="20" t="s">
        <v>63</v>
      </c>
      <c r="F26" s="8" t="s">
        <v>25</v>
      </c>
      <c r="G26" s="5" t="s">
        <v>87</v>
      </c>
      <c r="H26" s="5" t="s">
        <v>87</v>
      </c>
      <c r="I26" s="5" t="s">
        <v>87</v>
      </c>
      <c r="J26" s="10">
        <v>0</v>
      </c>
      <c r="K26" s="10" t="s">
        <v>100</v>
      </c>
      <c r="L26" s="10" t="s">
        <v>100</v>
      </c>
    </row>
    <row r="27" spans="2:12" ht="42.75">
      <c r="B27" s="102"/>
      <c r="C27" s="6">
        <v>23</v>
      </c>
      <c r="D27" s="7" t="s">
        <v>64</v>
      </c>
      <c r="E27" s="20" t="s">
        <v>65</v>
      </c>
      <c r="F27" s="8" t="s">
        <v>25</v>
      </c>
      <c r="G27" s="5" t="s">
        <v>87</v>
      </c>
      <c r="H27" s="5" t="s">
        <v>87</v>
      </c>
      <c r="I27" s="5" t="s">
        <v>87</v>
      </c>
      <c r="J27" s="10">
        <v>0.172</v>
      </c>
      <c r="K27" s="10" t="s">
        <v>100</v>
      </c>
      <c r="L27" s="10">
        <f>J27</f>
        <v>0.172</v>
      </c>
    </row>
    <row r="28" spans="2:12" ht="14.25">
      <c r="B28" s="102"/>
      <c r="C28" s="6">
        <v>24</v>
      </c>
      <c r="D28" s="7" t="s">
        <v>66</v>
      </c>
      <c r="E28" s="20" t="s">
        <v>67</v>
      </c>
      <c r="F28" s="8" t="s">
        <v>25</v>
      </c>
      <c r="G28" s="5" t="s">
        <v>87</v>
      </c>
      <c r="H28" s="5" t="s">
        <v>87</v>
      </c>
      <c r="I28" s="5" t="s">
        <v>87</v>
      </c>
      <c r="J28" s="10">
        <v>0.172</v>
      </c>
      <c r="K28" s="10" t="s">
        <v>115</v>
      </c>
      <c r="L28" s="10">
        <f>J28</f>
        <v>0.172</v>
      </c>
    </row>
    <row r="29" spans="2:12" ht="28.5">
      <c r="B29" s="102"/>
      <c r="C29" s="6">
        <v>25</v>
      </c>
      <c r="D29" s="7" t="s">
        <v>68</v>
      </c>
      <c r="E29" s="20" t="s">
        <v>69</v>
      </c>
      <c r="F29" s="8" t="s">
        <v>25</v>
      </c>
      <c r="G29" s="5" t="s">
        <v>87</v>
      </c>
      <c r="H29" s="5" t="s">
        <v>87</v>
      </c>
      <c r="I29" s="5" t="s">
        <v>87</v>
      </c>
      <c r="J29" s="10">
        <v>0.073</v>
      </c>
      <c r="K29" s="10" t="s">
        <v>115</v>
      </c>
      <c r="L29" s="10">
        <f>J29</f>
        <v>0.073</v>
      </c>
    </row>
    <row r="30" spans="2:12" ht="14.25">
      <c r="B30" s="102"/>
      <c r="C30" s="6">
        <v>26</v>
      </c>
      <c r="D30" s="7" t="s">
        <v>70</v>
      </c>
      <c r="E30" s="20" t="s">
        <v>71</v>
      </c>
      <c r="F30" s="8" t="s">
        <v>25</v>
      </c>
      <c r="G30" s="5" t="s">
        <v>87</v>
      </c>
      <c r="H30" s="5" t="s">
        <v>87</v>
      </c>
      <c r="I30" s="5" t="s">
        <v>87</v>
      </c>
      <c r="J30" s="10">
        <v>0.073</v>
      </c>
      <c r="K30" s="10" t="s">
        <v>115</v>
      </c>
      <c r="L30" s="10">
        <f>J30</f>
        <v>0.073</v>
      </c>
    </row>
    <row r="31" spans="2:12" ht="14.25">
      <c r="B31" s="101" t="s">
        <v>72</v>
      </c>
      <c r="C31" s="6">
        <v>27</v>
      </c>
      <c r="D31" s="7" t="s">
        <v>73</v>
      </c>
      <c r="E31" s="20" t="s">
        <v>74</v>
      </c>
      <c r="F31" s="8" t="s">
        <v>25</v>
      </c>
      <c r="G31" s="5" t="s">
        <v>87</v>
      </c>
      <c r="H31" s="5" t="s">
        <v>87</v>
      </c>
      <c r="I31" s="5" t="s">
        <v>87</v>
      </c>
      <c r="J31" s="10">
        <v>0.037</v>
      </c>
      <c r="K31" s="10" t="s">
        <v>100</v>
      </c>
      <c r="L31" s="10">
        <f>J31</f>
        <v>0.037</v>
      </c>
    </row>
    <row r="32" spans="2:12" ht="14.25">
      <c r="B32" s="101"/>
      <c r="C32" s="6">
        <v>28</v>
      </c>
      <c r="D32" s="7" t="s">
        <v>75</v>
      </c>
      <c r="E32" s="20" t="s">
        <v>76</v>
      </c>
      <c r="F32" s="8" t="s">
        <v>25</v>
      </c>
      <c r="G32" s="5" t="s">
        <v>87</v>
      </c>
      <c r="H32" s="5" t="s">
        <v>87</v>
      </c>
      <c r="I32" s="5" t="s">
        <v>87</v>
      </c>
      <c r="J32" s="10">
        <v>0.275</v>
      </c>
      <c r="K32" s="10" t="s">
        <v>100</v>
      </c>
      <c r="L32" s="10">
        <v>0.275</v>
      </c>
    </row>
    <row r="33" spans="2:12" ht="14.25">
      <c r="B33" s="101"/>
      <c r="C33" s="6">
        <v>29</v>
      </c>
      <c r="D33" s="7" t="s">
        <v>77</v>
      </c>
      <c r="E33" s="20" t="s">
        <v>78</v>
      </c>
      <c r="F33" s="8" t="s">
        <v>25</v>
      </c>
      <c r="G33" s="5" t="s">
        <v>87</v>
      </c>
      <c r="H33" s="5" t="s">
        <v>87</v>
      </c>
      <c r="I33" s="5" t="s">
        <v>87</v>
      </c>
      <c r="J33" s="10">
        <v>0.018</v>
      </c>
      <c r="K33" s="10" t="s">
        <v>100</v>
      </c>
      <c r="L33" s="10">
        <f>J33</f>
        <v>0.018</v>
      </c>
    </row>
    <row r="34" spans="2:12" ht="18.75">
      <c r="B34" s="7" t="s">
        <v>79</v>
      </c>
      <c r="C34" s="6">
        <v>30</v>
      </c>
      <c r="D34" s="7" t="s">
        <v>80</v>
      </c>
      <c r="E34" s="20" t="s">
        <v>81</v>
      </c>
      <c r="F34" s="8" t="s">
        <v>25</v>
      </c>
      <c r="G34" s="5" t="s">
        <v>87</v>
      </c>
      <c r="H34" s="5" t="s">
        <v>87</v>
      </c>
      <c r="I34" s="5" t="s">
        <v>87</v>
      </c>
      <c r="J34" s="10">
        <v>1</v>
      </c>
      <c r="K34" s="10" t="s">
        <v>100</v>
      </c>
      <c r="L34" s="10">
        <f>J34</f>
        <v>1</v>
      </c>
    </row>
    <row r="35" spans="2:12" ht="42.75">
      <c r="B35" s="7" t="s">
        <v>82</v>
      </c>
      <c r="C35" s="6" t="s">
        <v>83</v>
      </c>
      <c r="D35" s="7" t="s">
        <v>84</v>
      </c>
      <c r="E35" s="20" t="s">
        <v>85</v>
      </c>
      <c r="F35" s="8" t="s">
        <v>86</v>
      </c>
      <c r="G35" s="9"/>
      <c r="H35" s="9"/>
      <c r="I35" s="9"/>
      <c r="J35" s="9"/>
      <c r="K35" s="9"/>
      <c r="L35" s="9"/>
    </row>
  </sheetData>
  <sheetProtection/>
  <mergeCells count="12">
    <mergeCell ref="B24:B25"/>
    <mergeCell ref="B26:B30"/>
    <mergeCell ref="B31:B33"/>
    <mergeCell ref="B3:D4"/>
    <mergeCell ref="E3:E4"/>
    <mergeCell ref="B5:B6"/>
    <mergeCell ref="G2:I2"/>
    <mergeCell ref="J2:L2"/>
    <mergeCell ref="B7:B10"/>
    <mergeCell ref="B11:B15"/>
    <mergeCell ref="B16:B23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Uchida, Yukihiro</dc:creator>
  <cp:keywords/>
  <dc:description/>
  <cp:lastModifiedBy> </cp:lastModifiedBy>
  <cp:lastPrinted>2012-10-15T02:20:45Z</cp:lastPrinted>
  <dcterms:created xsi:type="dcterms:W3CDTF">2012-10-12T06:46:26Z</dcterms:created>
  <dcterms:modified xsi:type="dcterms:W3CDTF">2016-08-23T08:02:59Z</dcterms:modified>
  <cp:category/>
  <cp:version/>
  <cp:contentType/>
  <cp:contentStatus/>
</cp:coreProperties>
</file>